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<sst xmlns="http://schemas.openxmlformats.org/spreadsheetml/2006/main" count="296" uniqueCount="257">
  <si>
    <t>Номер строки</t>
  </si>
  <si>
    <t>0102</t>
  </si>
  <si>
    <t>0103</t>
  </si>
  <si>
    <t>0104</t>
  </si>
  <si>
    <t>0300</t>
  </si>
  <si>
    <t>0400</t>
  </si>
  <si>
    <t>0500</t>
  </si>
  <si>
    <t>0600</t>
  </si>
  <si>
    <t>0700</t>
  </si>
  <si>
    <t>0800</t>
  </si>
  <si>
    <t>1000</t>
  </si>
  <si>
    <t>1100</t>
  </si>
  <si>
    <t>Код раздела, подраз-дела</t>
  </si>
  <si>
    <t>Исполненено</t>
  </si>
  <si>
    <t>3</t>
  </si>
  <si>
    <t>0100</t>
  </si>
  <si>
    <t>1400</t>
  </si>
  <si>
    <t>0106</t>
  </si>
  <si>
    <t>0111</t>
  </si>
  <si>
    <t>0113</t>
  </si>
  <si>
    <t>0309</t>
  </si>
  <si>
    <t>0405</t>
  </si>
  <si>
    <t>0408</t>
  </si>
  <si>
    <t>0410</t>
  </si>
  <si>
    <t>0412</t>
  </si>
  <si>
    <t>0502</t>
  </si>
  <si>
    <t>0605</t>
  </si>
  <si>
    <t>0701</t>
  </si>
  <si>
    <t>0702</t>
  </si>
  <si>
    <t>0707</t>
  </si>
  <si>
    <t>0709</t>
  </si>
  <si>
    <t>0801</t>
  </si>
  <si>
    <t>0804</t>
  </si>
  <si>
    <t>1001</t>
  </si>
  <si>
    <t>1003</t>
  </si>
  <si>
    <t>1006</t>
  </si>
  <si>
    <t>1401</t>
  </si>
  <si>
    <t>1403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</si>
  <si>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</si>
  <si>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</si>
  <si>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</si>
  <si>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</si>
  <si>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</si>
  <si>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</si>
  <si>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</si>
  <si>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</si>
  <si>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% исполнения</t>
  </si>
  <si>
    <t>Итого</t>
  </si>
  <si>
    <t xml:space="preserve">  НАЛОГОВЫЕ И НЕНАЛОГОВЫЕ ДОХОДЫ</t>
  </si>
  <si>
    <t xml:space="preserve">    НАЛОГИ НА ПРИБЫЛЬ, ДОХОДЫ</t>
  </si>
  <si>
    <t>00010102010011000110</t>
  </si>
  <si>
    <t>00010102040011000110</t>
  </si>
  <si>
    <t xml:space="preserve">    НАЛОГИ НА СОВОКУПНЫЙ ДОХОД</t>
  </si>
  <si>
    <t xml:space="preserve">      Единый налог на вмененный доход для отдельных видов деятельности</t>
  </si>
  <si>
    <t>00010502010021000110</t>
  </si>
  <si>
    <t xml:space="preserve">      Единый налог на вменненый доход для отдельных видов деятельности</t>
  </si>
  <si>
    <t>00010502010022000110</t>
  </si>
  <si>
    <t>00010502020021000110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</si>
  <si>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</si>
  <si>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 xml:space="preserve">      Единый сельскохозяйственный налог</t>
  </si>
  <si>
    <t>00010503010011000110</t>
  </si>
  <si>
    <t>00010503020011000110</t>
  </si>
  <si>
    <t xml:space="preserve">      Единый сельскохозяйственный налог (за налоговые периоды, истекшие до 1 января 2011 года)</t>
  </si>
  <si>
    <t xml:space="preserve">    ГОСУДАРСТВЕННАЯ ПОШЛИНА</t>
  </si>
  <si>
    <t>00010803010011000110</t>
  </si>
  <si>
    <t xml:space="preserve">      гос. пошлина по делам, рассматриваемым в судах</t>
  </si>
  <si>
    <t xml:space="preserve">    ДОХОДЫ ОТ ИСПОЛЬЗОВАНИЯ ИМУЩЕСТВА, НАХОДЯЩЕГОСЯ В ГОСУДАРСТВЕННОЙ И МУНИЦИПАЛЬНОЙ СОБСТВЕННОСТИ</t>
  </si>
  <si>
    <t>00011105035050001120</t>
  </si>
  <si>
    <t>00011107015050000120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</si>
  <si>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</si>
  <si>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00011109045050004120</t>
  </si>
  <si>
    <t>00011109045050010120</t>
  </si>
  <si>
    <t xml:space="preserve">    ПЛАТЕЖИ ПРИ ПОЛЬЗОВАНИИ ПРИРОДНЫМИ РЕСУРСАМИ</t>
  </si>
  <si>
    <t xml:space="preserve">    ДОХОДЫ ОТ ОКАЗАНИЯ ПЛАТНЫХ УСЛУГ И КОМПЕНСАЦИИ ЗАТРАТ ГОСУДАРСТВА</t>
  </si>
  <si>
    <t xml:space="preserve">    ДОХОДЫ ОТ ПРОДАЖИ МАТЕРИАЛЬНЫХ И НЕМАТЕРИАЛЬНЫХ АКТИВОВ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</si>
  <si>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</si>
  <si>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  ПРОЧИЕ НЕНАЛОГОВЫЕ ДОХОДЫ</t>
  </si>
  <si>
    <t>00011701050050000180</t>
  </si>
  <si>
    <t xml:space="preserve">      Невыясненные поступления, зачисляемые в бюджеты муниципальных районов</t>
  </si>
  <si>
    <t xml:space="preserve">  БЕЗВОЗМЕЗДНЫЕ ПОСТУПЛЕНИЯ</t>
  </si>
  <si>
    <t xml:space="preserve">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</si>
  <si>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00020201001050000151</t>
  </si>
  <si>
    <t xml:space="preserve">      Дотация бюджетам муниципальных районов на выравнивание бюджетной обеспеченности</t>
  </si>
  <si>
    <t>00020202999050000151</t>
  </si>
  <si>
    <t xml:space="preserve">      Прочие субсидии бюджетам муниципальных районов</t>
  </si>
  <si>
    <t>00020203001050000151</t>
  </si>
  <si>
    <t xml:space="preserve">      Субвенции бюджетам муниципальных районов на оплату жилищно-коммунальных услуг отдельным категориям граждан</t>
  </si>
  <si>
    <t>00020203015050000151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</si>
  <si>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</si>
  <si>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00020203022050000151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</si>
  <si>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</si>
  <si>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00020203024050000151</t>
  </si>
  <si>
    <t xml:space="preserve">      Субвенция местным бюджетам на выполнение передаваемых полномочий субъектов Российской Федерации</t>
  </si>
  <si>
    <t>00020203999050000151</t>
  </si>
  <si>
    <t xml:space="preserve">      Прочие субвенции бюджетам муниципальных районов</t>
  </si>
  <si>
    <t>00020204999050000151</t>
  </si>
  <si>
    <t xml:space="preserve">      Прочие межбюджетные трансферты, передаваемые бюджетам муниципальных районов</t>
  </si>
  <si>
    <t>00021905000050000151</t>
  </si>
  <si>
    <t>ИТОГО ДОХОДОВ</t>
  </si>
  <si>
    <t>0409</t>
  </si>
  <si>
    <t>Наименование раздела, подраздела,</t>
  </si>
  <si>
    <t>00010502010023000110</t>
  </si>
  <si>
    <t xml:space="preserve">    ВОЗВРАТ ОСТАТКОВ СУБСИДИЙ, СУБВЕНЦИЙ И ИНЫХ МЕЖБЮДЖЕТНЫХ ТРАНСФЕРТОВ, ИМЕЮЩИХ ЦЕЛЕВОЕ НАЗНАЧЕНИЕ, ПРОШЛЫХ ЛЕТ</t>
  </si>
  <si>
    <t xml:space="preserve">      Возврат остатков субсидий и иных мебюджетных трансфертов, имеющих целевое назначение, прошлых лет из бюджетов муниципальных районов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</si>
  <si>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</si>
  <si>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</si>
  <si>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</si>
  <si>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</si>
  <si>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</si>
  <si>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</si>
  <si>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</si>
  <si>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</si>
  <si>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</si>
  <si>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</si>
  <si>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</si>
  <si>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</si>
  <si>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</si>
  <si>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</si>
  <si>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</si>
  <si>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</si>
  <si>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>0406</t>
  </si>
  <si>
    <t xml:space="preserve">      Транспорт</t>
  </si>
  <si>
    <t xml:space="preserve">      Дорожное хозяйство, дорожные фонды</t>
  </si>
  <si>
    <t xml:space="preserve">      Связь и информатика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</si>
  <si>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</si>
  <si>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</si>
  <si>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</si>
  <si>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</si>
  <si>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</si>
  <si>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</si>
  <si>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</si>
  <si>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</si>
  <si>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</si>
  <si>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</si>
  <si>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</si>
  <si>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</si>
  <si>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</si>
  <si>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</si>
  <si>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</si>
  <si>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</si>
  <si>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</si>
  <si>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</si>
  <si>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</si>
  <si>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</si>
  <si>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Массовый спорт</t>
  </si>
  <si>
    <t>1102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</si>
  <si>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</si>
  <si>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</si>
  <si>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</si>
  <si>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Всего расходов:</t>
  </si>
  <si>
    <t>00010000000000000000</t>
  </si>
  <si>
    <t>00010100000000000000</t>
  </si>
  <si>
    <t>00010102020011000110</t>
  </si>
  <si>
    <t>00010500000000000000</t>
  </si>
  <si>
    <t>00010800000000000000</t>
  </si>
  <si>
    <t>00011100000000000000</t>
  </si>
  <si>
    <t>00011105013100000120</t>
  </si>
  <si>
    <t>00011200000000000000</t>
  </si>
  <si>
    <t>00011300000000000000</t>
  </si>
  <si>
    <t xml:space="preserve">      Плата за содержание детей в казеных муниципальных дошкольных общеобразовательных учреждениях</t>
  </si>
  <si>
    <t>00011301995050001130</t>
  </si>
  <si>
    <t xml:space="preserve">      Плата за питание учащихся в казенных муниципальных общеобразовательных школах</t>
  </si>
  <si>
    <t>00011301995050003130</t>
  </si>
  <si>
    <t xml:space="preserve">      Прочие доходы от оказания платных услуг(работ) получателями средств бюджетов муниципальных районов</t>
  </si>
  <si>
    <t>00011301995050004130</t>
  </si>
  <si>
    <t>00011400000000000000</t>
  </si>
  <si>
    <t>00011700000000000000</t>
  </si>
  <si>
    <t>00020000000000000000</t>
  </si>
  <si>
    <t>00020200000000000000</t>
  </si>
  <si>
    <t>00021900000000000000</t>
  </si>
  <si>
    <t>00010102010012000110</t>
  </si>
  <si>
    <t>00010102010014000110</t>
  </si>
  <si>
    <t>00010102030011000110</t>
  </si>
  <si>
    <t>00010502020022000110</t>
  </si>
  <si>
    <t>00010503020012000110</t>
  </si>
  <si>
    <t xml:space="preserve">    ШТРАФЫ, САНКЦИИ, ВОЗМЕЩЕНИЕ УЩЕРБА</t>
  </si>
  <si>
    <t>00011600000000000000</t>
  </si>
  <si>
    <t xml:space="preserve">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</si>
  <si>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    Налог на доходы физических лиц с доходов, полученных физическими лицами в сответствии со статьей 228 Налогового кодекса Российской Федерации</t>
  </si>
  <si>
    <t>00010102030013000110</t>
  </si>
  <si>
    <t>00011109045050003120</t>
  </si>
  <si>
    <t xml:space="preserve">      Плата за пользование жилыми помещениями (плата за наём) муниципального жилищного фонда муниципальных районов</t>
  </si>
  <si>
    <t xml:space="preserve">      Доходы от сдачи в аренду движимого имущества,находящегося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</si>
  <si>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Плата за выбросы загрязняющих веществ в атмосферный воздух стационарными объектами</t>
  </si>
  <si>
    <t>00011201010016000120</t>
  </si>
  <si>
    <t xml:space="preserve">      Плата за выбросы загрязняющих веществ в атмосферный воздух передвижными объектами</t>
  </si>
  <si>
    <t>00011201020016000120</t>
  </si>
  <si>
    <t xml:space="preserve">      Плата за сбросы загрязняющих веществ в водные объекты</t>
  </si>
  <si>
    <t>00011201030016000120</t>
  </si>
  <si>
    <t xml:space="preserve">      Плата за размещение отходов производства и потребления</t>
  </si>
  <si>
    <t>00011201040016000120</t>
  </si>
  <si>
    <t>00011406013100000430</t>
  </si>
  <si>
    <t>в рублях</t>
  </si>
  <si>
    <t xml:space="preserve">      Физическая культура</t>
  </si>
  <si>
    <t>1101</t>
  </si>
  <si>
    <t>Приложение 2</t>
  </si>
  <si>
    <t>Приложение 1</t>
  </si>
  <si>
    <t>00010502010024000110</t>
  </si>
  <si>
    <t xml:space="preserve">      18211606000016000140</t>
  </si>
  <si>
    <t>00011606000016000140</t>
  </si>
  <si>
    <t xml:space="preserve">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</si>
  <si>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</si>
  <si>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 xml:space="preserve">    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поселений.</t>
  </si>
  <si>
    <t>00021805010050000151</t>
  </si>
  <si>
    <t>Сумма средств, предусмотренная на 2013 год в Решении о местном бюджете, в рублях</t>
  </si>
  <si>
    <t>00010102020012000110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</si>
  <si>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</si>
  <si>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00010102030012000110</t>
  </si>
  <si>
    <t>00010504020021000110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</si>
  <si>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</si>
  <si>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</si>
  <si>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 xml:space="preserve">      Субсидии на строительство объектов социальной и коммунальной инфраструктуры муниципального значения</t>
  </si>
  <si>
    <t>00020202077050000151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</si>
  <si>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</si>
  <si>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00020202085050000151</t>
  </si>
  <si>
    <t xml:space="preserve">  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</si>
  <si>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</si>
  <si>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Информация об исполнении расходов бюджета муниципального образования Камышловский муниципальный район на 01.05.2013 года</t>
  </si>
  <si>
    <t>в процентах к сумме средств, отраженных в графе 4</t>
  </si>
  <si>
    <t>Единица измерения: руб.</t>
  </si>
  <si>
    <t xml:space="preserve">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</si>
  <si>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</si>
  <si>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</t>
  </si>
  <si>
    <t>00010102020013000110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</si>
  <si>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у физических лиц на основании патента в соответстви</t>
  </si>
  <si>
    <t>00010502020023000110</t>
  </si>
  <si>
    <t xml:space="preserve">      18210503010012000110</t>
  </si>
  <si>
    <t>00010503010012000110</t>
  </si>
  <si>
    <t xml:space="preserve">      Налог, взимаемый в связи с применением патентной системы  налогообложения,                           зачисляемый в бюджеты муниципальных районов 
</t>
  </si>
  <si>
    <t xml:space="preserve">    ЗАДОЛЖЕННОСТЬ ПО ОТМЕНЕННЫМ НАЛОГАМ, СБОРАМ И ИНЫМ ОБЯЗАТЕЛЬНЫМ ПЛАТЕЖАМ</t>
  </si>
  <si>
    <t>00010900000000000000</t>
  </si>
  <si>
    <t xml:space="preserve">      18210907033051000110</t>
  </si>
  <si>
    <t>00010907033051000110</t>
  </si>
  <si>
    <t xml:space="preserve">      Задолженность по отмененным налогам и сборам</t>
  </si>
  <si>
    <t>00010907033052000110</t>
  </si>
  <si>
    <t xml:space="preserve">      прочие местные налоги и сборы, мобилизируемые на территориях муниципальных районов 
</t>
  </si>
  <si>
    <t>00010907053051000110</t>
  </si>
  <si>
    <t xml:space="preserve">      18210907053052000110</t>
  </si>
  <si>
    <t>00010907053052000110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</si>
  <si>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назаключение договоров аренды указанных земельных у</t>
  </si>
  <si>
    <t xml:space="preserve">      Доходы от сдачи в аренду объектов нежилого фонда, находящихся в оперативном управлении органов управления муниципальных районов и созданных ими учреждений и не являющихся памятниками истории, культуры и градостроительства муниципальной формы собстве</t>
  </si>
  <si>
    <t xml:space="preserve">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(за исключениемимущества муниципал</t>
  </si>
  <si>
    <t xml:space="preserve">      Доходы бюджетов муниципальных районов от продажи квартир</t>
  </si>
  <si>
    <t>00011401050050000410</t>
  </si>
  <si>
    <t xml:space="preserve">    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материальн</t>
  </si>
  <si>
    <t>00011402052050000440</t>
  </si>
  <si>
    <t xml:space="preserve">      Прочие неналоговые доходы бюджетов муниципальных районов</t>
  </si>
  <si>
    <t>00011705050050000180</t>
  </si>
  <si>
    <t xml:space="preserve">      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</si>
  <si>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00020202009050000151</t>
  </si>
  <si>
    <t xml:space="preserve">      Субсидии бюджетам муниципальных районов на модернизацию региональных систем общего образования</t>
  </si>
  <si>
    <t>00020202145050000151</t>
  </si>
  <si>
    <t xml:space="preserve">      Субвенции бюджетам муниципальных районов на ежемесячное вознаграждение за классное руководство</t>
  </si>
  <si>
    <t>00020203021050000151</t>
  </si>
  <si>
    <t xml:space="preserve">      Межбюджетные трансферты, передаваемые бюджетам муниципальных районов из бюджетов поселений на осцществление части полномочий по решению вопросов местного значения в соответствии с заключенными соглашениями</t>
  </si>
  <si>
    <t>00020204014050000151</t>
  </si>
  <si>
    <t>Информация об исполнении доходов бюджета муниципального образования Камышловский муниципальный район на 01.05.2013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</si>
</sst>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</numFmts>
  <fonts count="30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5" fillId="0" borderId="10" xfId="0" applyFont="1" applyFill="1" applyBorder="1" applyAlignment="1">
      <alignment horizontal="center"/>
    </xf>
    <xf numFmtId="0" fontId="28" fillId="24" borderId="10" xfId="56" applyFont="1" applyFill="1" applyBorder="1" applyAlignment="1">
      <alignment vertical="top" wrapText="1"/>
      <protection/>
    </xf>
    <xf numFmtId="49" fontId="27" fillId="24" borderId="10" xfId="56" applyNumberFormat="1" applyFont="1" applyFill="1" applyBorder="1" applyAlignment="1">
      <alignment horizontal="center" vertical="top" shrinkToFit="1"/>
      <protection/>
    </xf>
    <xf numFmtId="4" fontId="28" fillId="6" borderId="10" xfId="56" applyNumberFormat="1" applyFont="1" applyFill="1" applyBorder="1" applyAlignment="1">
      <alignment horizontal="right" vertical="top" shrinkToFit="1"/>
      <protection/>
    </xf>
    <xf numFmtId="4" fontId="28" fillId="22" borderId="12" xfId="56" applyNumberFormat="1" applyFont="1" applyFill="1" applyBorder="1" applyAlignment="1">
      <alignment horizontal="right" vertical="top" shrinkToFit="1"/>
      <protection/>
    </xf>
    <xf numFmtId="0" fontId="27" fillId="24" borderId="10" xfId="56" applyFont="1" applyFill="1" applyBorder="1" applyAlignment="1">
      <alignment vertical="top" wrapText="1"/>
      <protection/>
    </xf>
    <xf numFmtId="4" fontId="27" fillId="6" borderId="10" xfId="56" applyNumberFormat="1" applyFont="1" applyFill="1" applyBorder="1" applyAlignment="1">
      <alignment horizontal="right" vertical="top" shrinkToFit="1"/>
      <protection/>
    </xf>
    <xf numFmtId="49" fontId="28" fillId="24" borderId="10" xfId="56" applyNumberFormat="1" applyFont="1" applyFill="1" applyBorder="1" applyAlignment="1">
      <alignment horizontal="center" vertical="top" shrinkToFit="1"/>
      <protection/>
    </xf>
    <xf numFmtId="0" fontId="26" fillId="24" borderId="13" xfId="53" applyFont="1" applyFill="1" applyBorder="1" applyAlignment="1">
      <alignment horizontal="center" vertical="justify" wrapText="1"/>
      <protection/>
    </xf>
    <xf numFmtId="0" fontId="26" fillId="24" borderId="11" xfId="53" applyFont="1" applyFill="1" applyBorder="1" applyAlignment="1">
      <alignment horizontal="center" vertical="justify" wrapText="1"/>
      <protection/>
    </xf>
    <xf numFmtId="0" fontId="27" fillId="24" borderId="0" xfId="54" applyFont="1" applyFill="1" applyAlignment="1">
      <alignment horizontal="right" wrapText="1"/>
      <protection/>
    </xf>
    <xf numFmtId="0" fontId="29" fillId="24" borderId="0" xfId="54" applyFont="1" applyFill="1" applyAlignment="1">
      <alignment horizont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8" fillId="24" borderId="12" xfId="56" applyFont="1" applyFill="1" applyBorder="1" applyAlignment="1">
      <alignment horizontal="right"/>
      <protection/>
    </xf>
    <xf numFmtId="0" fontId="2" fillId="0" borderId="10" xfId="0" applyFont="1" applyFill="1" applyBorder="1" applyAlignment="1">
      <alignment horizontal="center" vertical="center"/>
    </xf>
    <xf numFmtId="0" fontId="8" fillId="0" borderId="0" xfId="55">
      <alignment/>
      <protection/>
    </xf>
    <xf numFmtId="0" fontId="27" fillId="24" borderId="0" xfId="55" applyFont="1" applyFill="1" applyAlignment="1">
      <alignment horizontal="left" wrapText="1"/>
      <protection/>
    </xf>
    <xf numFmtId="0" fontId="29" fillId="24" borderId="0" xfId="55" applyFont="1" applyFill="1" applyAlignment="1">
      <alignment horizontal="center" wrapText="1"/>
      <protection/>
    </xf>
    <xf numFmtId="0" fontId="29" fillId="24" borderId="0" xfId="55" applyFont="1" applyFill="1" applyAlignment="1">
      <alignment horizontal="center" wrapText="1"/>
      <protection/>
    </xf>
    <xf numFmtId="0" fontId="29" fillId="24" borderId="0" xfId="55" applyFont="1" applyFill="1" applyAlignment="1">
      <alignment horizontal="center"/>
      <protection/>
    </xf>
    <xf numFmtId="0" fontId="29" fillId="24" borderId="0" xfId="55" applyFont="1" applyFill="1" applyAlignment="1">
      <alignment horizontal="center"/>
      <protection/>
    </xf>
    <xf numFmtId="0" fontId="27" fillId="24" borderId="15" xfId="55" applyFont="1" applyFill="1" applyBorder="1" applyAlignment="1">
      <alignment horizontal="right"/>
      <protection/>
    </xf>
    <xf numFmtId="0" fontId="27" fillId="24" borderId="13" xfId="55" applyFont="1" applyFill="1" applyBorder="1" applyAlignment="1">
      <alignment horizontal="center" vertical="center" wrapText="1"/>
      <protection/>
    </xf>
    <xf numFmtId="0" fontId="27" fillId="24" borderId="16" xfId="55" applyFont="1" applyFill="1" applyBorder="1" applyAlignment="1">
      <alignment horizontal="center" vertical="center" wrapText="1"/>
      <protection/>
    </xf>
    <xf numFmtId="0" fontId="27" fillId="24" borderId="17" xfId="55" applyFont="1" applyFill="1" applyBorder="1" applyAlignment="1">
      <alignment horizontal="center" vertical="center" wrapText="1"/>
      <protection/>
    </xf>
    <xf numFmtId="0" fontId="27" fillId="24" borderId="18" xfId="55" applyFont="1" applyFill="1" applyBorder="1" applyAlignment="1">
      <alignment horizontal="center" vertical="center" wrapText="1"/>
      <protection/>
    </xf>
    <xf numFmtId="0" fontId="27" fillId="24" borderId="10" xfId="55" applyFont="1" applyFill="1" applyBorder="1" applyAlignment="1">
      <alignment horizontal="center" vertical="center" wrapText="1"/>
      <protection/>
    </xf>
    <xf numFmtId="0" fontId="27" fillId="24" borderId="11" xfId="55" applyFont="1" applyFill="1" applyBorder="1" applyAlignment="1">
      <alignment horizontal="center" vertical="center" wrapText="1"/>
      <protection/>
    </xf>
    <xf numFmtId="0" fontId="8" fillId="0" borderId="11" xfId="55" applyBorder="1" applyAlignment="1">
      <alignment horizontal="center" vertical="center" wrapText="1"/>
      <protection/>
    </xf>
    <xf numFmtId="0" fontId="27" fillId="24" borderId="10" xfId="55" applyFont="1" applyFill="1" applyBorder="1" applyAlignment="1">
      <alignment horizontal="left" vertical="top" wrapText="1"/>
      <protection/>
    </xf>
    <xf numFmtId="49" fontId="27" fillId="24" borderId="10" xfId="55" applyNumberFormat="1" applyFont="1" applyFill="1" applyBorder="1" applyAlignment="1">
      <alignment horizontal="center" vertical="top" shrinkToFit="1"/>
      <protection/>
    </xf>
    <xf numFmtId="0" fontId="27" fillId="24" borderId="10" xfId="55" applyFont="1" applyFill="1" applyBorder="1" applyAlignment="1">
      <alignment horizontal="center" vertical="top" wrapText="1"/>
      <protection/>
    </xf>
    <xf numFmtId="4" fontId="28" fillId="6" borderId="10" xfId="55" applyNumberFormat="1" applyFont="1" applyFill="1" applyBorder="1" applyAlignment="1">
      <alignment horizontal="right" vertical="top" shrinkToFit="1"/>
      <protection/>
    </xf>
    <xf numFmtId="4" fontId="28" fillId="25" borderId="10" xfId="55" applyNumberFormat="1" applyFont="1" applyFill="1" applyBorder="1" applyAlignment="1">
      <alignment horizontal="right" vertical="top" shrinkToFit="1"/>
      <protection/>
    </xf>
    <xf numFmtId="10" fontId="28" fillId="25" borderId="10" xfId="55" applyNumberFormat="1" applyFont="1" applyFill="1" applyBorder="1" applyAlignment="1">
      <alignment horizontal="center" vertical="top" shrinkToFit="1"/>
      <protection/>
    </xf>
    <xf numFmtId="49" fontId="28" fillId="24" borderId="10" xfId="55" applyNumberFormat="1" applyFont="1" applyFill="1" applyBorder="1" applyAlignment="1">
      <alignment horizontal="left" vertical="top" shrinkToFit="1"/>
      <protection/>
    </xf>
    <xf numFmtId="49" fontId="28" fillId="24" borderId="10" xfId="55" applyNumberFormat="1" applyFont="1" applyFill="1" applyBorder="1" applyAlignment="1">
      <alignment horizontal="left" vertical="top" shrinkToFit="1"/>
      <protection/>
    </xf>
    <xf numFmtId="4" fontId="28" fillId="22" borderId="10" xfId="55" applyNumberFormat="1" applyFont="1" applyFill="1" applyBorder="1" applyAlignment="1">
      <alignment horizontal="right" vertical="top" shrinkToFit="1"/>
      <protection/>
    </xf>
    <xf numFmtId="0" fontId="27" fillId="24" borderId="0" xfId="55" applyFont="1" applyFill="1">
      <alignment/>
      <protection/>
    </xf>
    <xf numFmtId="0" fontId="27" fillId="24" borderId="0" xfId="55" applyFont="1" applyFill="1" applyAlignment="1">
      <alignment horizontal="left" wrapText="1"/>
      <protection/>
    </xf>
    <xf numFmtId="4" fontId="27" fillId="25" borderId="10" xfId="55" applyNumberFormat="1" applyFont="1" applyFill="1" applyBorder="1" applyAlignment="1">
      <alignment vertical="top" shrinkToFit="1"/>
      <protection/>
    </xf>
    <xf numFmtId="10" fontId="27" fillId="25" borderId="10" xfId="55" applyNumberFormat="1" applyFont="1" applyFill="1" applyBorder="1" applyAlignment="1">
      <alignment vertical="top" shrinkToFit="1"/>
      <protection/>
    </xf>
    <xf numFmtId="10" fontId="28" fillId="25" borderId="10" xfId="55" applyNumberFormat="1" applyFont="1" applyFill="1" applyBorder="1" applyAlignment="1">
      <alignment horizontal="right" vertical="top" shrinkToFi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олнение бюджета за октябрь 2011 г.2вариант" xfId="53"/>
    <cellStyle name="Обычный_Исполнение бюджета на 01.03.2013 для сайта" xfId="54"/>
    <cellStyle name="Обычный_Исполнение для сайта на 01.05.2013" xfId="55"/>
    <cellStyle name="Обычный_приложение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showGridLines="0" showZeros="0" tabSelected="1" workbookViewId="0" topLeftCell="A1">
      <selection activeCell="A41" sqref="A41"/>
    </sheetView>
  </sheetViews>
  <sheetFormatPr defaultColWidth="9.140625" defaultRowHeight="12.75" outlineLevelRow="2"/>
  <cols>
    <col min="1" max="1" width="54.57421875" style="30" customWidth="1"/>
    <col min="2" max="16" width="0" style="30" hidden="1" customWidth="1"/>
    <col min="17" max="17" width="18.00390625" style="30" customWidth="1"/>
    <col min="18" max="24" width="0" style="30" hidden="1" customWidth="1"/>
    <col min="25" max="25" width="18.00390625" style="30" customWidth="1"/>
    <col min="26" max="33" width="0" style="30" hidden="1" customWidth="1"/>
    <col min="34" max="34" width="18.00390625" style="30" customWidth="1"/>
    <col min="35" max="16384" width="10.28125" style="30" customWidth="1"/>
  </cols>
  <sheetData>
    <row r="1" spans="1:34" ht="25.5" customHeight="1">
      <c r="A1" s="21" t="s">
        <v>196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37.5" customHeight="1">
      <c r="A2" s="22" t="s">
        <v>256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9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1:34" ht="15.75" customHeight="1" hidden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</row>
    <row r="5" spans="1:34" ht="15.75" hidden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5"/>
    </row>
    <row r="6" spans="1:34" ht="14.25">
      <c r="A6" s="36" t="s">
        <v>219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4" ht="23.25" customHeight="1">
      <c r="A7" s="37" t="s">
        <v>38</v>
      </c>
      <c r="B7" s="37" t="s">
        <v>39</v>
      </c>
      <c r="C7" s="37" t="s">
        <v>39</v>
      </c>
      <c r="D7" s="37" t="s">
        <v>39</v>
      </c>
      <c r="E7" s="38" t="s">
        <v>40</v>
      </c>
      <c r="F7" s="39"/>
      <c r="G7" s="40"/>
      <c r="H7" s="38" t="s">
        <v>41</v>
      </c>
      <c r="I7" s="39"/>
      <c r="J7" s="40"/>
      <c r="K7" s="37" t="s">
        <v>39</v>
      </c>
      <c r="L7" s="37" t="s">
        <v>39</v>
      </c>
      <c r="M7" s="37" t="s">
        <v>39</v>
      </c>
      <c r="N7" s="37" t="s">
        <v>39</v>
      </c>
      <c r="O7" s="37" t="s">
        <v>39</v>
      </c>
      <c r="P7" s="37" t="s">
        <v>39</v>
      </c>
      <c r="Q7" s="19" t="s">
        <v>204</v>
      </c>
      <c r="R7" s="37" t="s">
        <v>39</v>
      </c>
      <c r="S7" s="37" t="s">
        <v>39</v>
      </c>
      <c r="T7" s="37" t="s">
        <v>39</v>
      </c>
      <c r="U7" s="37" t="s">
        <v>39</v>
      </c>
      <c r="V7" s="37" t="s">
        <v>39</v>
      </c>
      <c r="W7" s="38" t="s">
        <v>42</v>
      </c>
      <c r="X7" s="39"/>
      <c r="Y7" s="40"/>
      <c r="Z7" s="38" t="s">
        <v>43</v>
      </c>
      <c r="AA7" s="39"/>
      <c r="AB7" s="40"/>
      <c r="AC7" s="41" t="s">
        <v>39</v>
      </c>
      <c r="AD7" s="38" t="s">
        <v>44</v>
      </c>
      <c r="AE7" s="40"/>
      <c r="AF7" s="38" t="s">
        <v>45</v>
      </c>
      <c r="AG7" s="40"/>
      <c r="AH7" s="37" t="s">
        <v>46</v>
      </c>
    </row>
    <row r="8" spans="1:34" ht="37.5" customHeight="1">
      <c r="A8" s="42"/>
      <c r="B8" s="42"/>
      <c r="C8" s="42"/>
      <c r="D8" s="42"/>
      <c r="E8" s="41" t="s">
        <v>39</v>
      </c>
      <c r="F8" s="41" t="s">
        <v>39</v>
      </c>
      <c r="G8" s="41" t="s">
        <v>39</v>
      </c>
      <c r="H8" s="41" t="s">
        <v>39</v>
      </c>
      <c r="I8" s="41" t="s">
        <v>39</v>
      </c>
      <c r="J8" s="41" t="s">
        <v>39</v>
      </c>
      <c r="K8" s="42"/>
      <c r="L8" s="42"/>
      <c r="M8" s="42"/>
      <c r="N8" s="42"/>
      <c r="O8" s="42"/>
      <c r="P8" s="42"/>
      <c r="Q8" s="20"/>
      <c r="R8" s="42"/>
      <c r="S8" s="42"/>
      <c r="T8" s="42"/>
      <c r="U8" s="42"/>
      <c r="V8" s="42"/>
      <c r="W8" s="41" t="s">
        <v>39</v>
      </c>
      <c r="X8" s="41" t="s">
        <v>39</v>
      </c>
      <c r="Y8" s="41" t="s">
        <v>47</v>
      </c>
      <c r="Z8" s="41" t="s">
        <v>39</v>
      </c>
      <c r="AA8" s="41" t="s">
        <v>39</v>
      </c>
      <c r="AB8" s="41" t="s">
        <v>39</v>
      </c>
      <c r="AC8" s="41"/>
      <c r="AD8" s="41" t="s">
        <v>39</v>
      </c>
      <c r="AE8" s="41" t="s">
        <v>39</v>
      </c>
      <c r="AF8" s="41" t="s">
        <v>39</v>
      </c>
      <c r="AG8" s="41" t="s">
        <v>39</v>
      </c>
      <c r="AH8" s="43"/>
    </row>
    <row r="9" spans="1:34" ht="14.25">
      <c r="A9" s="44" t="s">
        <v>48</v>
      </c>
      <c r="B9" s="45" t="s">
        <v>150</v>
      </c>
      <c r="C9" s="45"/>
      <c r="D9" s="45"/>
      <c r="E9" s="46"/>
      <c r="F9" s="45"/>
      <c r="G9" s="45"/>
      <c r="H9" s="45"/>
      <c r="I9" s="45"/>
      <c r="J9" s="45"/>
      <c r="K9" s="45"/>
      <c r="L9" s="45"/>
      <c r="M9" s="45"/>
      <c r="N9" s="47">
        <v>0</v>
      </c>
      <c r="O9" s="47">
        <v>209724400</v>
      </c>
      <c r="P9" s="47">
        <v>48100</v>
      </c>
      <c r="Q9" s="55">
        <v>209772500</v>
      </c>
      <c r="R9" s="55">
        <v>209772500</v>
      </c>
      <c r="S9" s="55">
        <v>209772500</v>
      </c>
      <c r="T9" s="55">
        <v>0</v>
      </c>
      <c r="U9" s="55">
        <v>0</v>
      </c>
      <c r="V9" s="55">
        <v>0</v>
      </c>
      <c r="W9" s="55">
        <v>0</v>
      </c>
      <c r="X9" s="55">
        <v>68781811.62</v>
      </c>
      <c r="Y9" s="55">
        <v>68781811.62</v>
      </c>
      <c r="Z9" s="55">
        <v>0</v>
      </c>
      <c r="AA9" s="55">
        <v>68781811.62</v>
      </c>
      <c r="AB9" s="55">
        <v>68781811.62</v>
      </c>
      <c r="AC9" s="55">
        <v>68781811.62</v>
      </c>
      <c r="AD9" s="55">
        <v>140990688.38</v>
      </c>
      <c r="AE9" s="56">
        <v>0.3279</v>
      </c>
      <c r="AF9" s="55">
        <v>140990688.38</v>
      </c>
      <c r="AG9" s="56">
        <v>0.3279</v>
      </c>
      <c r="AH9" s="56">
        <f>Y9/Q9</f>
        <v>0.32788764790427727</v>
      </c>
    </row>
    <row r="10" spans="1:34" ht="14.25" outlineLevel="1">
      <c r="A10" s="44" t="s">
        <v>49</v>
      </c>
      <c r="B10" s="45" t="s">
        <v>151</v>
      </c>
      <c r="C10" s="45"/>
      <c r="D10" s="45"/>
      <c r="E10" s="46"/>
      <c r="F10" s="45"/>
      <c r="G10" s="45"/>
      <c r="H10" s="45"/>
      <c r="I10" s="45"/>
      <c r="J10" s="45"/>
      <c r="K10" s="45"/>
      <c r="L10" s="45"/>
      <c r="M10" s="45"/>
      <c r="N10" s="47">
        <v>0</v>
      </c>
      <c r="O10" s="47">
        <v>193960000</v>
      </c>
      <c r="P10" s="47">
        <v>0</v>
      </c>
      <c r="Q10" s="55">
        <v>193960000</v>
      </c>
      <c r="R10" s="55">
        <v>193960000</v>
      </c>
      <c r="S10" s="55">
        <v>193960000</v>
      </c>
      <c r="T10" s="55">
        <v>0</v>
      </c>
      <c r="U10" s="55">
        <v>0</v>
      </c>
      <c r="V10" s="55">
        <v>0</v>
      </c>
      <c r="W10" s="55">
        <v>0</v>
      </c>
      <c r="X10" s="55">
        <v>62985470.26</v>
      </c>
      <c r="Y10" s="55">
        <v>62985470.26</v>
      </c>
      <c r="Z10" s="55">
        <v>0</v>
      </c>
      <c r="AA10" s="55">
        <v>62985470.26</v>
      </c>
      <c r="AB10" s="55">
        <v>62985470.26</v>
      </c>
      <c r="AC10" s="55">
        <v>62985470.26</v>
      </c>
      <c r="AD10" s="55">
        <v>130974529.74</v>
      </c>
      <c r="AE10" s="56">
        <v>0.3247</v>
      </c>
      <c r="AF10" s="55">
        <v>130974529.74</v>
      </c>
      <c r="AG10" s="56">
        <v>0.3247</v>
      </c>
      <c r="AH10" s="56">
        <f>Y10/Q10</f>
        <v>0.3247343280057744</v>
      </c>
    </row>
    <row r="11" spans="1:34" ht="63.75" hidden="1" outlineLevel="2">
      <c r="A11" s="44" t="s">
        <v>220</v>
      </c>
      <c r="B11" s="45" t="s">
        <v>50</v>
      </c>
      <c r="C11" s="45"/>
      <c r="D11" s="45"/>
      <c r="E11" s="46"/>
      <c r="F11" s="45"/>
      <c r="G11" s="45"/>
      <c r="H11" s="45"/>
      <c r="I11" s="45"/>
      <c r="J11" s="45"/>
      <c r="K11" s="45"/>
      <c r="L11" s="45"/>
      <c r="M11" s="45"/>
      <c r="N11" s="47">
        <v>0</v>
      </c>
      <c r="O11" s="47">
        <v>193500000</v>
      </c>
      <c r="P11" s="47">
        <v>0</v>
      </c>
      <c r="Q11" s="55">
        <v>193500000</v>
      </c>
      <c r="R11" s="55">
        <v>193500000</v>
      </c>
      <c r="S11" s="55">
        <v>193500000</v>
      </c>
      <c r="T11" s="55">
        <v>0</v>
      </c>
      <c r="U11" s="55">
        <v>0</v>
      </c>
      <c r="V11" s="55">
        <v>0</v>
      </c>
      <c r="W11" s="55">
        <v>0</v>
      </c>
      <c r="X11" s="55">
        <v>62827102.26</v>
      </c>
      <c r="Y11" s="55">
        <v>62827102.26</v>
      </c>
      <c r="Z11" s="55">
        <v>0</v>
      </c>
      <c r="AA11" s="55">
        <v>62827102.26</v>
      </c>
      <c r="AB11" s="55">
        <v>62827102.26</v>
      </c>
      <c r="AC11" s="55">
        <v>62827102.26</v>
      </c>
      <c r="AD11" s="55">
        <v>130672897.74</v>
      </c>
      <c r="AE11" s="56">
        <v>0.3247</v>
      </c>
      <c r="AF11" s="55">
        <v>130672897.74</v>
      </c>
      <c r="AG11" s="56">
        <v>0.3247</v>
      </c>
      <c r="AH11" s="56">
        <f>Y11/Q11</f>
        <v>0.3246878669767442</v>
      </c>
    </row>
    <row r="12" spans="1:34" ht="63.75" hidden="1" outlineLevel="2">
      <c r="A12" s="44" t="s">
        <v>221</v>
      </c>
      <c r="B12" s="45" t="s">
        <v>170</v>
      </c>
      <c r="C12" s="45"/>
      <c r="D12" s="45"/>
      <c r="E12" s="46"/>
      <c r="F12" s="45"/>
      <c r="G12" s="45"/>
      <c r="H12" s="45"/>
      <c r="I12" s="45"/>
      <c r="J12" s="45"/>
      <c r="K12" s="45"/>
      <c r="L12" s="45"/>
      <c r="M12" s="45"/>
      <c r="N12" s="47">
        <v>0</v>
      </c>
      <c r="O12" s="47">
        <v>0</v>
      </c>
      <c r="P12" s="47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35289.94</v>
      </c>
      <c r="Y12" s="55">
        <v>35289.94</v>
      </c>
      <c r="Z12" s="55">
        <v>0</v>
      </c>
      <c r="AA12" s="55">
        <v>35289.94</v>
      </c>
      <c r="AB12" s="55">
        <v>35289.94</v>
      </c>
      <c r="AC12" s="55">
        <v>35289.94</v>
      </c>
      <c r="AD12" s="55">
        <v>-35289.94</v>
      </c>
      <c r="AE12" s="56"/>
      <c r="AF12" s="55">
        <v>-35289.94</v>
      </c>
      <c r="AG12" s="56"/>
      <c r="AH12" s="56"/>
    </row>
    <row r="13" spans="1:34" ht="63.75" hidden="1" outlineLevel="2">
      <c r="A13" s="44" t="s">
        <v>221</v>
      </c>
      <c r="B13" s="45" t="s">
        <v>171</v>
      </c>
      <c r="C13" s="45"/>
      <c r="D13" s="45"/>
      <c r="E13" s="46"/>
      <c r="F13" s="45"/>
      <c r="G13" s="45"/>
      <c r="H13" s="45"/>
      <c r="I13" s="45"/>
      <c r="J13" s="45"/>
      <c r="K13" s="45"/>
      <c r="L13" s="45"/>
      <c r="M13" s="45"/>
      <c r="N13" s="47">
        <v>0</v>
      </c>
      <c r="O13" s="47">
        <v>0</v>
      </c>
      <c r="P13" s="47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2123.14</v>
      </c>
      <c r="Y13" s="55">
        <v>2123.14</v>
      </c>
      <c r="Z13" s="55">
        <v>0</v>
      </c>
      <c r="AA13" s="55">
        <v>2123.14</v>
      </c>
      <c r="AB13" s="55">
        <v>2123.14</v>
      </c>
      <c r="AC13" s="55">
        <v>2123.14</v>
      </c>
      <c r="AD13" s="55">
        <v>-2123.14</v>
      </c>
      <c r="AE13" s="56"/>
      <c r="AF13" s="55">
        <v>-2123.14</v>
      </c>
      <c r="AG13" s="56"/>
      <c r="AH13" s="56"/>
    </row>
    <row r="14" spans="1:34" ht="63.75" hidden="1" outlineLevel="2">
      <c r="A14" s="44" t="s">
        <v>222</v>
      </c>
      <c r="B14" s="45" t="s">
        <v>152</v>
      </c>
      <c r="C14" s="45"/>
      <c r="D14" s="45"/>
      <c r="E14" s="46"/>
      <c r="F14" s="45"/>
      <c r="G14" s="45"/>
      <c r="H14" s="45"/>
      <c r="I14" s="45"/>
      <c r="J14" s="45"/>
      <c r="K14" s="45"/>
      <c r="L14" s="45"/>
      <c r="M14" s="45"/>
      <c r="N14" s="47">
        <v>0</v>
      </c>
      <c r="O14" s="47">
        <v>200000</v>
      </c>
      <c r="P14" s="47">
        <v>0</v>
      </c>
      <c r="Q14" s="55">
        <v>200000</v>
      </c>
      <c r="R14" s="55">
        <v>200000</v>
      </c>
      <c r="S14" s="55">
        <v>200000</v>
      </c>
      <c r="T14" s="55">
        <v>0</v>
      </c>
      <c r="U14" s="55">
        <v>0</v>
      </c>
      <c r="V14" s="55">
        <v>0</v>
      </c>
      <c r="W14" s="55">
        <v>0</v>
      </c>
      <c r="X14" s="55">
        <v>47886.85</v>
      </c>
      <c r="Y14" s="55">
        <v>47886.85</v>
      </c>
      <c r="Z14" s="55">
        <v>0</v>
      </c>
      <c r="AA14" s="55">
        <v>47886.85</v>
      </c>
      <c r="AB14" s="55">
        <v>47886.85</v>
      </c>
      <c r="AC14" s="55">
        <v>47886.85</v>
      </c>
      <c r="AD14" s="55">
        <v>152113.15</v>
      </c>
      <c r="AE14" s="56">
        <v>0.2394</v>
      </c>
      <c r="AF14" s="55">
        <v>152113.15</v>
      </c>
      <c r="AG14" s="56">
        <v>0.2394</v>
      </c>
      <c r="AH14" s="56">
        <f>Y14/Q14</f>
        <v>0.23943425</v>
      </c>
    </row>
    <row r="15" spans="1:34" ht="63.75" hidden="1" outlineLevel="2">
      <c r="A15" s="44" t="s">
        <v>222</v>
      </c>
      <c r="B15" s="45" t="s">
        <v>205</v>
      </c>
      <c r="C15" s="45"/>
      <c r="D15" s="45"/>
      <c r="E15" s="46"/>
      <c r="F15" s="45"/>
      <c r="G15" s="45"/>
      <c r="H15" s="45"/>
      <c r="I15" s="45"/>
      <c r="J15" s="45"/>
      <c r="K15" s="45"/>
      <c r="L15" s="45"/>
      <c r="M15" s="45"/>
      <c r="N15" s="47">
        <v>0</v>
      </c>
      <c r="O15" s="47">
        <v>0</v>
      </c>
      <c r="P15" s="47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919.91</v>
      </c>
      <c r="Y15" s="55">
        <v>919.91</v>
      </c>
      <c r="Z15" s="55">
        <v>0</v>
      </c>
      <c r="AA15" s="55">
        <v>919.91</v>
      </c>
      <c r="AB15" s="55">
        <v>919.91</v>
      </c>
      <c r="AC15" s="55">
        <v>919.91</v>
      </c>
      <c r="AD15" s="55">
        <v>-919.91</v>
      </c>
      <c r="AE15" s="56"/>
      <c r="AF15" s="55">
        <v>-919.91</v>
      </c>
      <c r="AG15" s="56"/>
      <c r="AH15" s="56"/>
    </row>
    <row r="16" spans="1:34" ht="63.75" hidden="1" outlineLevel="2">
      <c r="A16" s="44" t="s">
        <v>222</v>
      </c>
      <c r="B16" s="45" t="s">
        <v>223</v>
      </c>
      <c r="C16" s="45"/>
      <c r="D16" s="45"/>
      <c r="E16" s="46"/>
      <c r="F16" s="45"/>
      <c r="G16" s="45"/>
      <c r="H16" s="45"/>
      <c r="I16" s="45"/>
      <c r="J16" s="45"/>
      <c r="K16" s="45"/>
      <c r="L16" s="45"/>
      <c r="M16" s="45"/>
      <c r="N16" s="47">
        <v>0</v>
      </c>
      <c r="O16" s="47">
        <v>0</v>
      </c>
      <c r="P16" s="47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1984.27</v>
      </c>
      <c r="Y16" s="55">
        <v>1984.27</v>
      </c>
      <c r="Z16" s="55">
        <v>0</v>
      </c>
      <c r="AA16" s="55">
        <v>1984.27</v>
      </c>
      <c r="AB16" s="55">
        <v>1984.27</v>
      </c>
      <c r="AC16" s="55">
        <v>1984.27</v>
      </c>
      <c r="AD16" s="55">
        <v>-1984.27</v>
      </c>
      <c r="AE16" s="56"/>
      <c r="AF16" s="55">
        <v>-1984.27</v>
      </c>
      <c r="AG16" s="56"/>
      <c r="AH16" s="56"/>
    </row>
    <row r="17" spans="1:34" ht="38.25" hidden="1" outlineLevel="2">
      <c r="A17" s="44" t="s">
        <v>177</v>
      </c>
      <c r="B17" s="45" t="s">
        <v>172</v>
      </c>
      <c r="C17" s="45"/>
      <c r="D17" s="45"/>
      <c r="E17" s="46"/>
      <c r="F17" s="45"/>
      <c r="G17" s="45"/>
      <c r="H17" s="45"/>
      <c r="I17" s="45"/>
      <c r="J17" s="45"/>
      <c r="K17" s="45"/>
      <c r="L17" s="45"/>
      <c r="M17" s="45"/>
      <c r="N17" s="47">
        <v>0</v>
      </c>
      <c r="O17" s="47">
        <v>100000</v>
      </c>
      <c r="P17" s="47">
        <v>0</v>
      </c>
      <c r="Q17" s="55">
        <v>100000</v>
      </c>
      <c r="R17" s="55">
        <v>100000</v>
      </c>
      <c r="S17" s="55">
        <v>100000</v>
      </c>
      <c r="T17" s="55">
        <v>0</v>
      </c>
      <c r="U17" s="55">
        <v>0</v>
      </c>
      <c r="V17" s="55">
        <v>0</v>
      </c>
      <c r="W17" s="55">
        <v>0</v>
      </c>
      <c r="X17" s="55">
        <v>-11136.44</v>
      </c>
      <c r="Y17" s="55">
        <v>-11136.44</v>
      </c>
      <c r="Z17" s="55">
        <v>0</v>
      </c>
      <c r="AA17" s="55">
        <v>-11136.44</v>
      </c>
      <c r="AB17" s="55">
        <v>-11136.44</v>
      </c>
      <c r="AC17" s="55">
        <v>-11136.44</v>
      </c>
      <c r="AD17" s="55">
        <v>111136.44</v>
      </c>
      <c r="AE17" s="56">
        <v>-0.1114</v>
      </c>
      <c r="AF17" s="55">
        <v>111136.44</v>
      </c>
      <c r="AG17" s="56">
        <v>-0.1114</v>
      </c>
      <c r="AH17" s="56">
        <f>Y17/Q17</f>
        <v>-0.1113644</v>
      </c>
    </row>
    <row r="18" spans="1:34" ht="38.25" hidden="1" outlineLevel="2">
      <c r="A18" s="44" t="s">
        <v>206</v>
      </c>
      <c r="B18" s="45" t="s">
        <v>207</v>
      </c>
      <c r="C18" s="45"/>
      <c r="D18" s="45"/>
      <c r="E18" s="46"/>
      <c r="F18" s="45"/>
      <c r="G18" s="45"/>
      <c r="H18" s="45"/>
      <c r="I18" s="45"/>
      <c r="J18" s="45"/>
      <c r="K18" s="45"/>
      <c r="L18" s="45"/>
      <c r="M18" s="45"/>
      <c r="N18" s="47">
        <v>0</v>
      </c>
      <c r="O18" s="47">
        <v>0</v>
      </c>
      <c r="P18" s="47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15434.82</v>
      </c>
      <c r="Y18" s="55">
        <v>15434.82</v>
      </c>
      <c r="Z18" s="55">
        <v>0</v>
      </c>
      <c r="AA18" s="55">
        <v>15434.82</v>
      </c>
      <c r="AB18" s="55">
        <v>15434.82</v>
      </c>
      <c r="AC18" s="55">
        <v>15434.82</v>
      </c>
      <c r="AD18" s="55">
        <v>-15434.82</v>
      </c>
      <c r="AE18" s="56"/>
      <c r="AF18" s="55">
        <v>-15434.82</v>
      </c>
      <c r="AG18" s="56"/>
      <c r="AH18" s="56"/>
    </row>
    <row r="19" spans="1:34" ht="38.25" hidden="1" outlineLevel="2">
      <c r="A19" s="44" t="s">
        <v>178</v>
      </c>
      <c r="B19" s="45" t="s">
        <v>179</v>
      </c>
      <c r="C19" s="45"/>
      <c r="D19" s="45"/>
      <c r="E19" s="46"/>
      <c r="F19" s="45"/>
      <c r="G19" s="45"/>
      <c r="H19" s="45"/>
      <c r="I19" s="45"/>
      <c r="J19" s="45"/>
      <c r="K19" s="45"/>
      <c r="L19" s="45"/>
      <c r="M19" s="45"/>
      <c r="N19" s="47">
        <v>0</v>
      </c>
      <c r="O19" s="47">
        <v>0</v>
      </c>
      <c r="P19" s="47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6174.87</v>
      </c>
      <c r="Y19" s="55">
        <v>6174.87</v>
      </c>
      <c r="Z19" s="55">
        <v>0</v>
      </c>
      <c r="AA19" s="55">
        <v>6174.87</v>
      </c>
      <c r="AB19" s="55">
        <v>6174.87</v>
      </c>
      <c r="AC19" s="55">
        <v>6174.87</v>
      </c>
      <c r="AD19" s="55">
        <v>-6174.87</v>
      </c>
      <c r="AE19" s="56"/>
      <c r="AF19" s="55">
        <v>-6174.87</v>
      </c>
      <c r="AG19" s="56"/>
      <c r="AH19" s="56"/>
    </row>
    <row r="20" spans="1:34" ht="76.5" hidden="1" outlineLevel="2">
      <c r="A20" s="44" t="s">
        <v>224</v>
      </c>
      <c r="B20" s="45" t="s">
        <v>51</v>
      </c>
      <c r="C20" s="45"/>
      <c r="D20" s="45"/>
      <c r="E20" s="46"/>
      <c r="F20" s="45"/>
      <c r="G20" s="45"/>
      <c r="H20" s="45"/>
      <c r="I20" s="45"/>
      <c r="J20" s="45"/>
      <c r="K20" s="45"/>
      <c r="L20" s="45"/>
      <c r="M20" s="45"/>
      <c r="N20" s="47">
        <v>0</v>
      </c>
      <c r="O20" s="47">
        <v>160000</v>
      </c>
      <c r="P20" s="47">
        <v>0</v>
      </c>
      <c r="Q20" s="55">
        <v>160000</v>
      </c>
      <c r="R20" s="55">
        <v>160000</v>
      </c>
      <c r="S20" s="55">
        <v>160000</v>
      </c>
      <c r="T20" s="55">
        <v>0</v>
      </c>
      <c r="U20" s="55">
        <v>0</v>
      </c>
      <c r="V20" s="55">
        <v>0</v>
      </c>
      <c r="W20" s="55">
        <v>0</v>
      </c>
      <c r="X20" s="55">
        <v>59690.64</v>
      </c>
      <c r="Y20" s="55">
        <v>59690.64</v>
      </c>
      <c r="Z20" s="55">
        <v>0</v>
      </c>
      <c r="AA20" s="55">
        <v>59690.64</v>
      </c>
      <c r="AB20" s="55">
        <v>59690.64</v>
      </c>
      <c r="AC20" s="55">
        <v>59690.64</v>
      </c>
      <c r="AD20" s="55">
        <v>100309.36</v>
      </c>
      <c r="AE20" s="56">
        <v>0.3731</v>
      </c>
      <c r="AF20" s="55">
        <v>100309.36</v>
      </c>
      <c r="AG20" s="56">
        <v>0.3731</v>
      </c>
      <c r="AH20" s="56">
        <f>Y20/Q20</f>
        <v>0.3730665</v>
      </c>
    </row>
    <row r="21" spans="1:34" ht="14.25" outlineLevel="1" collapsed="1">
      <c r="A21" s="44" t="s">
        <v>52</v>
      </c>
      <c r="B21" s="45" t="s">
        <v>153</v>
      </c>
      <c r="C21" s="45"/>
      <c r="D21" s="45"/>
      <c r="E21" s="46"/>
      <c r="F21" s="45"/>
      <c r="G21" s="45"/>
      <c r="H21" s="45"/>
      <c r="I21" s="45"/>
      <c r="J21" s="45"/>
      <c r="K21" s="45"/>
      <c r="L21" s="45"/>
      <c r="M21" s="45"/>
      <c r="N21" s="47">
        <v>0</v>
      </c>
      <c r="O21" s="47">
        <v>2572000</v>
      </c>
      <c r="P21" s="47">
        <v>6600</v>
      </c>
      <c r="Q21" s="55">
        <v>2578600</v>
      </c>
      <c r="R21" s="55">
        <v>2578600</v>
      </c>
      <c r="S21" s="55">
        <v>2578600</v>
      </c>
      <c r="T21" s="55">
        <v>0</v>
      </c>
      <c r="U21" s="55">
        <v>0</v>
      </c>
      <c r="V21" s="55">
        <v>0</v>
      </c>
      <c r="W21" s="55">
        <v>0</v>
      </c>
      <c r="X21" s="55">
        <v>1130236.66</v>
      </c>
      <c r="Y21" s="55">
        <v>1130236.66</v>
      </c>
      <c r="Z21" s="55">
        <v>0</v>
      </c>
      <c r="AA21" s="55">
        <v>1130236.66</v>
      </c>
      <c r="AB21" s="55">
        <v>1130236.66</v>
      </c>
      <c r="AC21" s="55">
        <v>1130236.66</v>
      </c>
      <c r="AD21" s="55">
        <v>1448363.34</v>
      </c>
      <c r="AE21" s="56">
        <v>0.4383</v>
      </c>
      <c r="AF21" s="55">
        <v>1448363.34</v>
      </c>
      <c r="AG21" s="56">
        <v>0.4383</v>
      </c>
      <c r="AH21" s="56">
        <f>Y21/Q21</f>
        <v>0.43831406965019776</v>
      </c>
    </row>
    <row r="22" spans="1:34" ht="25.5" hidden="1" outlineLevel="2">
      <c r="A22" s="44" t="s">
        <v>55</v>
      </c>
      <c r="B22" s="45" t="s">
        <v>54</v>
      </c>
      <c r="C22" s="45"/>
      <c r="D22" s="45"/>
      <c r="E22" s="46"/>
      <c r="F22" s="45"/>
      <c r="G22" s="45"/>
      <c r="H22" s="45"/>
      <c r="I22" s="45"/>
      <c r="J22" s="45"/>
      <c r="K22" s="45"/>
      <c r="L22" s="45"/>
      <c r="M22" s="45"/>
      <c r="N22" s="47">
        <v>0</v>
      </c>
      <c r="O22" s="47">
        <v>1500000</v>
      </c>
      <c r="P22" s="47">
        <v>0</v>
      </c>
      <c r="Q22" s="55">
        <v>1500000</v>
      </c>
      <c r="R22" s="55">
        <v>1500000</v>
      </c>
      <c r="S22" s="55">
        <v>1500000</v>
      </c>
      <c r="T22" s="55">
        <v>0</v>
      </c>
      <c r="U22" s="55">
        <v>0</v>
      </c>
      <c r="V22" s="55">
        <v>0</v>
      </c>
      <c r="W22" s="55">
        <v>0</v>
      </c>
      <c r="X22" s="55">
        <v>1052570.12</v>
      </c>
      <c r="Y22" s="55">
        <v>1052570.12</v>
      </c>
      <c r="Z22" s="55">
        <v>0</v>
      </c>
      <c r="AA22" s="55">
        <v>1052570.12</v>
      </c>
      <c r="AB22" s="55">
        <v>1052570.12</v>
      </c>
      <c r="AC22" s="55">
        <v>1052570.12</v>
      </c>
      <c r="AD22" s="55">
        <v>447429.88</v>
      </c>
      <c r="AE22" s="56">
        <v>0.7017</v>
      </c>
      <c r="AF22" s="55">
        <v>447429.88</v>
      </c>
      <c r="AG22" s="56">
        <v>0.7017</v>
      </c>
      <c r="AH22" s="56">
        <f>Y22/Q22</f>
        <v>0.7017134133333334</v>
      </c>
    </row>
    <row r="23" spans="1:34" ht="25.5" hidden="1" outlineLevel="2">
      <c r="A23" s="44" t="s">
        <v>53</v>
      </c>
      <c r="B23" s="45" t="s">
        <v>56</v>
      </c>
      <c r="C23" s="45"/>
      <c r="D23" s="45"/>
      <c r="E23" s="46"/>
      <c r="F23" s="45"/>
      <c r="G23" s="45"/>
      <c r="H23" s="45"/>
      <c r="I23" s="45"/>
      <c r="J23" s="45"/>
      <c r="K23" s="45"/>
      <c r="L23" s="45"/>
      <c r="M23" s="45"/>
      <c r="N23" s="47">
        <v>0</v>
      </c>
      <c r="O23" s="47">
        <v>0</v>
      </c>
      <c r="P23" s="47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625.97</v>
      </c>
      <c r="Y23" s="55">
        <v>625.97</v>
      </c>
      <c r="Z23" s="55">
        <v>0</v>
      </c>
      <c r="AA23" s="55">
        <v>625.97</v>
      </c>
      <c r="AB23" s="55">
        <v>625.97</v>
      </c>
      <c r="AC23" s="55">
        <v>625.97</v>
      </c>
      <c r="AD23" s="55">
        <v>-625.97</v>
      </c>
      <c r="AE23" s="56"/>
      <c r="AF23" s="55">
        <v>-625.97</v>
      </c>
      <c r="AG23" s="56"/>
      <c r="AH23" s="56"/>
    </row>
    <row r="24" spans="1:34" ht="25.5" hidden="1" outlineLevel="2">
      <c r="A24" s="44" t="s">
        <v>53</v>
      </c>
      <c r="B24" s="45" t="s">
        <v>101</v>
      </c>
      <c r="C24" s="45"/>
      <c r="D24" s="45"/>
      <c r="E24" s="46"/>
      <c r="F24" s="45"/>
      <c r="G24" s="45"/>
      <c r="H24" s="45"/>
      <c r="I24" s="45"/>
      <c r="J24" s="45"/>
      <c r="K24" s="45"/>
      <c r="L24" s="45"/>
      <c r="M24" s="45"/>
      <c r="N24" s="47">
        <v>0</v>
      </c>
      <c r="O24" s="47">
        <v>0</v>
      </c>
      <c r="P24" s="47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5299</v>
      </c>
      <c r="Y24" s="55">
        <v>5299</v>
      </c>
      <c r="Z24" s="55">
        <v>0</v>
      </c>
      <c r="AA24" s="55">
        <v>5299</v>
      </c>
      <c r="AB24" s="55">
        <v>5299</v>
      </c>
      <c r="AC24" s="55">
        <v>5299</v>
      </c>
      <c r="AD24" s="55">
        <v>-5299</v>
      </c>
      <c r="AE24" s="56"/>
      <c r="AF24" s="55">
        <v>-5299</v>
      </c>
      <c r="AG24" s="56"/>
      <c r="AH24" s="56"/>
    </row>
    <row r="25" spans="1:34" ht="25.5" hidden="1" outlineLevel="2">
      <c r="A25" s="44" t="s">
        <v>53</v>
      </c>
      <c r="B25" s="45" t="s">
        <v>197</v>
      </c>
      <c r="C25" s="45"/>
      <c r="D25" s="45"/>
      <c r="E25" s="46"/>
      <c r="F25" s="45"/>
      <c r="G25" s="45"/>
      <c r="H25" s="45"/>
      <c r="I25" s="45"/>
      <c r="J25" s="45"/>
      <c r="K25" s="45"/>
      <c r="L25" s="45"/>
      <c r="M25" s="45"/>
      <c r="N25" s="47">
        <v>0</v>
      </c>
      <c r="O25" s="47">
        <v>0</v>
      </c>
      <c r="P25" s="47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6"/>
      <c r="AF25" s="55">
        <v>0</v>
      </c>
      <c r="AG25" s="56"/>
      <c r="AH25" s="56"/>
    </row>
    <row r="26" spans="1:34" ht="38.25" hidden="1" outlineLevel="2">
      <c r="A26" s="44" t="s">
        <v>58</v>
      </c>
      <c r="B26" s="45" t="s">
        <v>57</v>
      </c>
      <c r="C26" s="45"/>
      <c r="D26" s="45"/>
      <c r="E26" s="46"/>
      <c r="F26" s="45"/>
      <c r="G26" s="45"/>
      <c r="H26" s="45"/>
      <c r="I26" s="45"/>
      <c r="J26" s="45"/>
      <c r="K26" s="45"/>
      <c r="L26" s="45"/>
      <c r="M26" s="45"/>
      <c r="N26" s="47">
        <v>0</v>
      </c>
      <c r="O26" s="47">
        <v>772000</v>
      </c>
      <c r="P26" s="47">
        <v>0</v>
      </c>
      <c r="Q26" s="55">
        <v>772000</v>
      </c>
      <c r="R26" s="55">
        <v>772000</v>
      </c>
      <c r="S26" s="55">
        <v>772000</v>
      </c>
      <c r="T26" s="55">
        <v>0</v>
      </c>
      <c r="U26" s="55">
        <v>0</v>
      </c>
      <c r="V26" s="55">
        <v>0</v>
      </c>
      <c r="W26" s="55">
        <v>0</v>
      </c>
      <c r="X26" s="55">
        <v>17458.96</v>
      </c>
      <c r="Y26" s="55">
        <v>17458.96</v>
      </c>
      <c r="Z26" s="55">
        <v>0</v>
      </c>
      <c r="AA26" s="55">
        <v>17458.96</v>
      </c>
      <c r="AB26" s="55">
        <v>17458.96</v>
      </c>
      <c r="AC26" s="55">
        <v>17458.96</v>
      </c>
      <c r="AD26" s="55">
        <v>754541.04</v>
      </c>
      <c r="AE26" s="56">
        <v>0.0226</v>
      </c>
      <c r="AF26" s="55">
        <v>754541.04</v>
      </c>
      <c r="AG26" s="56">
        <v>0.0226</v>
      </c>
      <c r="AH26" s="56">
        <f>Y26/Q26</f>
        <v>0.02261523316062176</v>
      </c>
    </row>
    <row r="27" spans="1:34" ht="38.25" hidden="1" outlineLevel="2">
      <c r="A27" s="44" t="s">
        <v>58</v>
      </c>
      <c r="B27" s="45" t="s">
        <v>173</v>
      </c>
      <c r="C27" s="45"/>
      <c r="D27" s="45"/>
      <c r="E27" s="46"/>
      <c r="F27" s="45"/>
      <c r="G27" s="45"/>
      <c r="H27" s="45"/>
      <c r="I27" s="45"/>
      <c r="J27" s="45"/>
      <c r="K27" s="45"/>
      <c r="L27" s="45"/>
      <c r="M27" s="45"/>
      <c r="N27" s="47">
        <v>0</v>
      </c>
      <c r="O27" s="47">
        <v>0</v>
      </c>
      <c r="P27" s="47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1418.92</v>
      </c>
      <c r="Y27" s="55">
        <v>1418.92</v>
      </c>
      <c r="Z27" s="55">
        <v>0</v>
      </c>
      <c r="AA27" s="55">
        <v>1418.92</v>
      </c>
      <c r="AB27" s="55">
        <v>1418.92</v>
      </c>
      <c r="AC27" s="55">
        <v>1418.92</v>
      </c>
      <c r="AD27" s="55">
        <v>-1418.92</v>
      </c>
      <c r="AE27" s="56"/>
      <c r="AF27" s="55">
        <v>-1418.92</v>
      </c>
      <c r="AG27" s="56"/>
      <c r="AH27" s="56"/>
    </row>
    <row r="28" spans="1:34" ht="38.25" hidden="1" outlineLevel="2">
      <c r="A28" s="44" t="s">
        <v>58</v>
      </c>
      <c r="B28" s="45" t="s">
        <v>225</v>
      </c>
      <c r="C28" s="45"/>
      <c r="D28" s="45"/>
      <c r="E28" s="46"/>
      <c r="F28" s="45"/>
      <c r="G28" s="45"/>
      <c r="H28" s="45"/>
      <c r="I28" s="45"/>
      <c r="J28" s="45"/>
      <c r="K28" s="45"/>
      <c r="L28" s="45"/>
      <c r="M28" s="45"/>
      <c r="N28" s="47">
        <v>0</v>
      </c>
      <c r="O28" s="47">
        <v>0</v>
      </c>
      <c r="P28" s="47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540</v>
      </c>
      <c r="Y28" s="55">
        <v>540</v>
      </c>
      <c r="Z28" s="55">
        <v>0</v>
      </c>
      <c r="AA28" s="55">
        <v>540</v>
      </c>
      <c r="AB28" s="55">
        <v>540</v>
      </c>
      <c r="AC28" s="55">
        <v>540</v>
      </c>
      <c r="AD28" s="55">
        <v>-540</v>
      </c>
      <c r="AE28" s="56"/>
      <c r="AF28" s="55">
        <v>-540</v>
      </c>
      <c r="AG28" s="56"/>
      <c r="AH28" s="56"/>
    </row>
    <row r="29" spans="1:34" ht="14.25" hidden="1" outlineLevel="2">
      <c r="A29" s="44" t="s">
        <v>59</v>
      </c>
      <c r="B29" s="45" t="s">
        <v>60</v>
      </c>
      <c r="C29" s="45"/>
      <c r="D29" s="45"/>
      <c r="E29" s="46"/>
      <c r="F29" s="45"/>
      <c r="G29" s="45"/>
      <c r="H29" s="45"/>
      <c r="I29" s="45"/>
      <c r="J29" s="45"/>
      <c r="K29" s="45"/>
      <c r="L29" s="45"/>
      <c r="M29" s="45"/>
      <c r="N29" s="47">
        <v>0</v>
      </c>
      <c r="O29" s="47">
        <v>150000</v>
      </c>
      <c r="P29" s="47">
        <v>0</v>
      </c>
      <c r="Q29" s="55">
        <v>150000</v>
      </c>
      <c r="R29" s="55">
        <v>150000</v>
      </c>
      <c r="S29" s="55">
        <v>150000</v>
      </c>
      <c r="T29" s="55">
        <v>0</v>
      </c>
      <c r="U29" s="55">
        <v>0</v>
      </c>
      <c r="V29" s="55">
        <v>0</v>
      </c>
      <c r="W29" s="55">
        <v>0</v>
      </c>
      <c r="X29" s="55">
        <v>48868.56</v>
      </c>
      <c r="Y29" s="55">
        <v>48868.56</v>
      </c>
      <c r="Z29" s="55">
        <v>0</v>
      </c>
      <c r="AA29" s="55">
        <v>48868.56</v>
      </c>
      <c r="AB29" s="55">
        <v>48868.56</v>
      </c>
      <c r="AC29" s="55">
        <v>48868.56</v>
      </c>
      <c r="AD29" s="55">
        <v>101131.44</v>
      </c>
      <c r="AE29" s="56">
        <v>0.3258</v>
      </c>
      <c r="AF29" s="55">
        <v>101131.44</v>
      </c>
      <c r="AG29" s="56">
        <v>0.3258</v>
      </c>
      <c r="AH29" s="56">
        <f>Y29/Q29</f>
        <v>0.3257904</v>
      </c>
    </row>
    <row r="30" spans="1:34" ht="14.25" hidden="1" outlineLevel="2">
      <c r="A30" s="44" t="s">
        <v>226</v>
      </c>
      <c r="B30" s="45" t="s">
        <v>227</v>
      </c>
      <c r="C30" s="45"/>
      <c r="D30" s="45"/>
      <c r="E30" s="46"/>
      <c r="F30" s="45"/>
      <c r="G30" s="45"/>
      <c r="H30" s="45"/>
      <c r="I30" s="45"/>
      <c r="J30" s="45"/>
      <c r="K30" s="45"/>
      <c r="L30" s="45"/>
      <c r="M30" s="45"/>
      <c r="N30" s="47">
        <v>0</v>
      </c>
      <c r="O30" s="47">
        <v>0</v>
      </c>
      <c r="P30" s="47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16.08</v>
      </c>
      <c r="Y30" s="55">
        <v>16.08</v>
      </c>
      <c r="Z30" s="55">
        <v>0</v>
      </c>
      <c r="AA30" s="55">
        <v>16.08</v>
      </c>
      <c r="AB30" s="55">
        <v>16.08</v>
      </c>
      <c r="AC30" s="55">
        <v>16.08</v>
      </c>
      <c r="AD30" s="55">
        <v>-16.08</v>
      </c>
      <c r="AE30" s="56"/>
      <c r="AF30" s="55">
        <v>-16.08</v>
      </c>
      <c r="AG30" s="56"/>
      <c r="AH30" s="56"/>
    </row>
    <row r="31" spans="1:34" ht="25.5" hidden="1" outlineLevel="2">
      <c r="A31" s="44" t="s">
        <v>62</v>
      </c>
      <c r="B31" s="45" t="s">
        <v>61</v>
      </c>
      <c r="C31" s="45"/>
      <c r="D31" s="45"/>
      <c r="E31" s="46"/>
      <c r="F31" s="45"/>
      <c r="G31" s="45"/>
      <c r="H31" s="45"/>
      <c r="I31" s="45"/>
      <c r="J31" s="45"/>
      <c r="K31" s="45"/>
      <c r="L31" s="45"/>
      <c r="M31" s="45"/>
      <c r="N31" s="47">
        <v>0</v>
      </c>
      <c r="O31" s="47">
        <v>150000</v>
      </c>
      <c r="P31" s="47">
        <v>0</v>
      </c>
      <c r="Q31" s="55">
        <v>150000</v>
      </c>
      <c r="R31" s="55">
        <v>150000</v>
      </c>
      <c r="S31" s="55">
        <v>150000</v>
      </c>
      <c r="T31" s="55">
        <v>0</v>
      </c>
      <c r="U31" s="55">
        <v>0</v>
      </c>
      <c r="V31" s="55">
        <v>0</v>
      </c>
      <c r="W31" s="55">
        <v>0</v>
      </c>
      <c r="X31" s="55">
        <v>-3116.53</v>
      </c>
      <c r="Y31" s="55">
        <v>-3116.53</v>
      </c>
      <c r="Z31" s="55">
        <v>0</v>
      </c>
      <c r="AA31" s="55">
        <v>-3116.53</v>
      </c>
      <c r="AB31" s="55">
        <v>-3116.53</v>
      </c>
      <c r="AC31" s="55">
        <v>-3116.53</v>
      </c>
      <c r="AD31" s="55">
        <v>153116.53</v>
      </c>
      <c r="AE31" s="56">
        <v>-0.0208</v>
      </c>
      <c r="AF31" s="55">
        <v>153116.53</v>
      </c>
      <c r="AG31" s="56">
        <v>-0.0208</v>
      </c>
      <c r="AH31" s="56">
        <f>Y31/Q31</f>
        <v>-0.020776866666666668</v>
      </c>
    </row>
    <row r="32" spans="1:34" ht="25.5" hidden="1" outlineLevel="2">
      <c r="A32" s="44" t="s">
        <v>62</v>
      </c>
      <c r="B32" s="45" t="s">
        <v>174</v>
      </c>
      <c r="C32" s="45"/>
      <c r="D32" s="45"/>
      <c r="E32" s="46"/>
      <c r="F32" s="45"/>
      <c r="G32" s="45"/>
      <c r="H32" s="45"/>
      <c r="I32" s="45"/>
      <c r="J32" s="45"/>
      <c r="K32" s="45"/>
      <c r="L32" s="45"/>
      <c r="M32" s="45"/>
      <c r="N32" s="47">
        <v>0</v>
      </c>
      <c r="O32" s="47">
        <v>0</v>
      </c>
      <c r="P32" s="47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-0.42</v>
      </c>
      <c r="Y32" s="55">
        <v>-0.42</v>
      </c>
      <c r="Z32" s="55">
        <v>0</v>
      </c>
      <c r="AA32" s="55">
        <v>-0.42</v>
      </c>
      <c r="AB32" s="55">
        <v>-0.42</v>
      </c>
      <c r="AC32" s="55">
        <v>-0.42</v>
      </c>
      <c r="AD32" s="55">
        <v>0.42</v>
      </c>
      <c r="AE32" s="56"/>
      <c r="AF32" s="55">
        <v>0.42</v>
      </c>
      <c r="AG32" s="56"/>
      <c r="AH32" s="56"/>
    </row>
    <row r="33" spans="1:34" ht="63.75" hidden="1" outlineLevel="2">
      <c r="A33" s="44" t="s">
        <v>228</v>
      </c>
      <c r="B33" s="45" t="s">
        <v>208</v>
      </c>
      <c r="C33" s="45"/>
      <c r="D33" s="45"/>
      <c r="E33" s="46"/>
      <c r="F33" s="45"/>
      <c r="G33" s="45"/>
      <c r="H33" s="45"/>
      <c r="I33" s="45"/>
      <c r="J33" s="45"/>
      <c r="K33" s="45"/>
      <c r="L33" s="45"/>
      <c r="M33" s="45"/>
      <c r="N33" s="47">
        <v>0</v>
      </c>
      <c r="O33" s="47">
        <v>0</v>
      </c>
      <c r="P33" s="47">
        <v>6600</v>
      </c>
      <c r="Q33" s="55">
        <v>6600</v>
      </c>
      <c r="R33" s="55">
        <v>6600</v>
      </c>
      <c r="S33" s="55">
        <v>6600</v>
      </c>
      <c r="T33" s="55">
        <v>0</v>
      </c>
      <c r="U33" s="55">
        <v>0</v>
      </c>
      <c r="V33" s="55">
        <v>0</v>
      </c>
      <c r="W33" s="55">
        <v>0</v>
      </c>
      <c r="X33" s="55">
        <v>6556</v>
      </c>
      <c r="Y33" s="55">
        <v>6556</v>
      </c>
      <c r="Z33" s="55">
        <v>0</v>
      </c>
      <c r="AA33" s="55">
        <v>6556</v>
      </c>
      <c r="AB33" s="55">
        <v>6556</v>
      </c>
      <c r="AC33" s="55">
        <v>6556</v>
      </c>
      <c r="AD33" s="55">
        <v>44</v>
      </c>
      <c r="AE33" s="56">
        <v>0.9933</v>
      </c>
      <c r="AF33" s="55">
        <v>44</v>
      </c>
      <c r="AG33" s="56">
        <v>0.9933</v>
      </c>
      <c r="AH33" s="56">
        <f>Y33/Q33</f>
        <v>0.9933333333333333</v>
      </c>
    </row>
    <row r="34" spans="1:34" ht="14.25" outlineLevel="1" collapsed="1">
      <c r="A34" s="44" t="s">
        <v>63</v>
      </c>
      <c r="B34" s="45" t="s">
        <v>154</v>
      </c>
      <c r="C34" s="45"/>
      <c r="D34" s="45"/>
      <c r="E34" s="46"/>
      <c r="F34" s="45"/>
      <c r="G34" s="45"/>
      <c r="H34" s="45"/>
      <c r="I34" s="45"/>
      <c r="J34" s="45"/>
      <c r="K34" s="45"/>
      <c r="L34" s="45"/>
      <c r="M34" s="45"/>
      <c r="N34" s="47">
        <v>0</v>
      </c>
      <c r="O34" s="47">
        <v>0</v>
      </c>
      <c r="P34" s="47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-3992.6</v>
      </c>
      <c r="Y34" s="55">
        <v>-3992.6</v>
      </c>
      <c r="Z34" s="55">
        <v>0</v>
      </c>
      <c r="AA34" s="55">
        <v>-3992.6</v>
      </c>
      <c r="AB34" s="55">
        <v>-3992.6</v>
      </c>
      <c r="AC34" s="55">
        <v>-3992.6</v>
      </c>
      <c r="AD34" s="55">
        <v>3992.6</v>
      </c>
      <c r="AE34" s="56"/>
      <c r="AF34" s="55">
        <v>3992.6</v>
      </c>
      <c r="AG34" s="56"/>
      <c r="AH34" s="56"/>
    </row>
    <row r="35" spans="1:34" ht="14.25" hidden="1" outlineLevel="2">
      <c r="A35" s="44" t="s">
        <v>65</v>
      </c>
      <c r="B35" s="45" t="s">
        <v>64</v>
      </c>
      <c r="C35" s="45"/>
      <c r="D35" s="45"/>
      <c r="E35" s="46"/>
      <c r="F35" s="45"/>
      <c r="G35" s="45"/>
      <c r="H35" s="45"/>
      <c r="I35" s="45"/>
      <c r="J35" s="45"/>
      <c r="K35" s="45"/>
      <c r="L35" s="45"/>
      <c r="M35" s="45"/>
      <c r="N35" s="47">
        <v>0</v>
      </c>
      <c r="O35" s="47">
        <v>0</v>
      </c>
      <c r="P35" s="47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-3992.6</v>
      </c>
      <c r="Y35" s="55">
        <v>-3992.6</v>
      </c>
      <c r="Z35" s="55">
        <v>0</v>
      </c>
      <c r="AA35" s="55">
        <v>-3992.6</v>
      </c>
      <c r="AB35" s="55">
        <v>-3992.6</v>
      </c>
      <c r="AC35" s="55">
        <v>-3992.6</v>
      </c>
      <c r="AD35" s="55">
        <v>3992.6</v>
      </c>
      <c r="AE35" s="56"/>
      <c r="AF35" s="55">
        <v>3992.6</v>
      </c>
      <c r="AG35" s="56"/>
      <c r="AH35" s="56"/>
    </row>
    <row r="36" spans="1:34" ht="25.5" outlineLevel="1" collapsed="1">
      <c r="A36" s="44" t="s">
        <v>229</v>
      </c>
      <c r="B36" s="45" t="s">
        <v>230</v>
      </c>
      <c r="C36" s="45"/>
      <c r="D36" s="45"/>
      <c r="E36" s="46"/>
      <c r="F36" s="45"/>
      <c r="G36" s="45"/>
      <c r="H36" s="45"/>
      <c r="I36" s="45"/>
      <c r="J36" s="45"/>
      <c r="K36" s="45"/>
      <c r="L36" s="45"/>
      <c r="M36" s="45"/>
      <c r="N36" s="47">
        <v>0</v>
      </c>
      <c r="O36" s="47">
        <v>0</v>
      </c>
      <c r="P36" s="47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127.7</v>
      </c>
      <c r="Y36" s="55">
        <v>127.7</v>
      </c>
      <c r="Z36" s="55">
        <v>0</v>
      </c>
      <c r="AA36" s="55">
        <v>127.7</v>
      </c>
      <c r="AB36" s="55">
        <v>127.7</v>
      </c>
      <c r="AC36" s="55">
        <v>127.7</v>
      </c>
      <c r="AD36" s="55">
        <v>-127.7</v>
      </c>
      <c r="AE36" s="56"/>
      <c r="AF36" s="55">
        <v>-127.7</v>
      </c>
      <c r="AG36" s="56"/>
      <c r="AH36" s="56"/>
    </row>
    <row r="37" spans="1:34" ht="14.25" hidden="1" outlineLevel="2">
      <c r="A37" s="44" t="s">
        <v>231</v>
      </c>
      <c r="B37" s="45" t="s">
        <v>232</v>
      </c>
      <c r="C37" s="45"/>
      <c r="D37" s="45"/>
      <c r="E37" s="46"/>
      <c r="F37" s="45"/>
      <c r="G37" s="45"/>
      <c r="H37" s="45"/>
      <c r="I37" s="45"/>
      <c r="J37" s="45"/>
      <c r="K37" s="45"/>
      <c r="L37" s="45"/>
      <c r="M37" s="45"/>
      <c r="N37" s="47">
        <v>0</v>
      </c>
      <c r="O37" s="47">
        <v>0</v>
      </c>
      <c r="P37" s="47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51</v>
      </c>
      <c r="Y37" s="55">
        <v>51</v>
      </c>
      <c r="Z37" s="55">
        <v>0</v>
      </c>
      <c r="AA37" s="55">
        <v>51</v>
      </c>
      <c r="AB37" s="55">
        <v>51</v>
      </c>
      <c r="AC37" s="55">
        <v>51</v>
      </c>
      <c r="AD37" s="55">
        <v>-51</v>
      </c>
      <c r="AE37" s="56"/>
      <c r="AF37" s="55">
        <v>-51</v>
      </c>
      <c r="AG37" s="56"/>
      <c r="AH37" s="56"/>
    </row>
    <row r="38" spans="1:34" ht="14.25" hidden="1" outlineLevel="2">
      <c r="A38" s="44" t="s">
        <v>233</v>
      </c>
      <c r="B38" s="45" t="s">
        <v>234</v>
      </c>
      <c r="C38" s="45"/>
      <c r="D38" s="45"/>
      <c r="E38" s="46"/>
      <c r="F38" s="45"/>
      <c r="G38" s="45"/>
      <c r="H38" s="45"/>
      <c r="I38" s="45"/>
      <c r="J38" s="45"/>
      <c r="K38" s="45"/>
      <c r="L38" s="45"/>
      <c r="M38" s="45"/>
      <c r="N38" s="47">
        <v>0</v>
      </c>
      <c r="O38" s="47">
        <v>0</v>
      </c>
      <c r="P38" s="47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66.2</v>
      </c>
      <c r="Y38" s="55">
        <v>66.2</v>
      </c>
      <c r="Z38" s="55">
        <v>0</v>
      </c>
      <c r="AA38" s="55">
        <v>66.2</v>
      </c>
      <c r="AB38" s="55">
        <v>66.2</v>
      </c>
      <c r="AC38" s="55">
        <v>66.2</v>
      </c>
      <c r="AD38" s="55">
        <v>-66.2</v>
      </c>
      <c r="AE38" s="56"/>
      <c r="AF38" s="55">
        <v>-66.2</v>
      </c>
      <c r="AG38" s="56"/>
      <c r="AH38" s="56"/>
    </row>
    <row r="39" spans="1:34" ht="38.25" hidden="1" outlineLevel="2">
      <c r="A39" s="44" t="s">
        <v>235</v>
      </c>
      <c r="B39" s="45" t="s">
        <v>236</v>
      </c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5"/>
      <c r="N39" s="47">
        <v>0</v>
      </c>
      <c r="O39" s="47">
        <v>0</v>
      </c>
      <c r="P39" s="47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0.03</v>
      </c>
      <c r="Y39" s="55">
        <v>0.03</v>
      </c>
      <c r="Z39" s="55">
        <v>0</v>
      </c>
      <c r="AA39" s="55">
        <v>0.03</v>
      </c>
      <c r="AB39" s="55">
        <v>0.03</v>
      </c>
      <c r="AC39" s="55">
        <v>0.03</v>
      </c>
      <c r="AD39" s="55">
        <v>-0.03</v>
      </c>
      <c r="AE39" s="56"/>
      <c r="AF39" s="55">
        <v>-0.03</v>
      </c>
      <c r="AG39" s="56"/>
      <c r="AH39" s="56"/>
    </row>
    <row r="40" spans="1:34" ht="14.25" hidden="1" outlineLevel="2">
      <c r="A40" s="44" t="s">
        <v>237</v>
      </c>
      <c r="B40" s="45" t="s">
        <v>238</v>
      </c>
      <c r="C40" s="45"/>
      <c r="D40" s="45"/>
      <c r="E40" s="46"/>
      <c r="F40" s="45"/>
      <c r="G40" s="45"/>
      <c r="H40" s="45"/>
      <c r="I40" s="45"/>
      <c r="J40" s="45"/>
      <c r="K40" s="45"/>
      <c r="L40" s="45"/>
      <c r="M40" s="45"/>
      <c r="N40" s="47">
        <v>0</v>
      </c>
      <c r="O40" s="47">
        <v>0</v>
      </c>
      <c r="P40" s="47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10.47</v>
      </c>
      <c r="Y40" s="55">
        <v>10.47</v>
      </c>
      <c r="Z40" s="55">
        <v>0</v>
      </c>
      <c r="AA40" s="55">
        <v>10.47</v>
      </c>
      <c r="AB40" s="55">
        <v>10.47</v>
      </c>
      <c r="AC40" s="55">
        <v>10.47</v>
      </c>
      <c r="AD40" s="55">
        <v>-10.47</v>
      </c>
      <c r="AE40" s="56"/>
      <c r="AF40" s="55">
        <v>-10.47</v>
      </c>
      <c r="AG40" s="56"/>
      <c r="AH40" s="56"/>
    </row>
    <row r="41" spans="1:34" ht="38.25" outlineLevel="1" collapsed="1">
      <c r="A41" s="44" t="s">
        <v>66</v>
      </c>
      <c r="B41" s="45" t="s">
        <v>155</v>
      </c>
      <c r="C41" s="45"/>
      <c r="D41" s="45"/>
      <c r="E41" s="46"/>
      <c r="F41" s="45"/>
      <c r="G41" s="45"/>
      <c r="H41" s="45"/>
      <c r="I41" s="45"/>
      <c r="J41" s="45"/>
      <c r="K41" s="45"/>
      <c r="L41" s="45"/>
      <c r="M41" s="45"/>
      <c r="N41" s="47">
        <v>0</v>
      </c>
      <c r="O41" s="47">
        <v>1558000</v>
      </c>
      <c r="P41" s="47">
        <v>0</v>
      </c>
      <c r="Q41" s="55">
        <v>1558000</v>
      </c>
      <c r="R41" s="55">
        <v>1558000</v>
      </c>
      <c r="S41" s="55">
        <v>1558000</v>
      </c>
      <c r="T41" s="55">
        <v>0</v>
      </c>
      <c r="U41" s="55">
        <v>0</v>
      </c>
      <c r="V41" s="55">
        <v>0</v>
      </c>
      <c r="W41" s="55">
        <v>0</v>
      </c>
      <c r="X41" s="55">
        <v>801006.99</v>
      </c>
      <c r="Y41" s="55">
        <v>801006.99</v>
      </c>
      <c r="Z41" s="55">
        <v>0</v>
      </c>
      <c r="AA41" s="55">
        <v>801006.99</v>
      </c>
      <c r="AB41" s="55">
        <v>801006.99</v>
      </c>
      <c r="AC41" s="55">
        <v>801006.99</v>
      </c>
      <c r="AD41" s="55">
        <v>756993.01</v>
      </c>
      <c r="AE41" s="56">
        <v>0.5141</v>
      </c>
      <c r="AF41" s="55">
        <v>756993.01</v>
      </c>
      <c r="AG41" s="56">
        <v>0.5141</v>
      </c>
      <c r="AH41" s="56">
        <f>Y41/Q41</f>
        <v>0.5141251540436457</v>
      </c>
    </row>
    <row r="42" spans="1:34" ht="63.75" hidden="1" outlineLevel="2">
      <c r="A42" s="44" t="s">
        <v>239</v>
      </c>
      <c r="B42" s="45" t="s">
        <v>156</v>
      </c>
      <c r="C42" s="45"/>
      <c r="D42" s="45"/>
      <c r="E42" s="46"/>
      <c r="F42" s="45"/>
      <c r="G42" s="45"/>
      <c r="H42" s="45"/>
      <c r="I42" s="45"/>
      <c r="J42" s="45"/>
      <c r="K42" s="45"/>
      <c r="L42" s="45"/>
      <c r="M42" s="45"/>
      <c r="N42" s="47">
        <v>0</v>
      </c>
      <c r="O42" s="47">
        <v>550000</v>
      </c>
      <c r="P42" s="47">
        <v>0</v>
      </c>
      <c r="Q42" s="55">
        <v>550000</v>
      </c>
      <c r="R42" s="55">
        <v>550000</v>
      </c>
      <c r="S42" s="55">
        <v>550000</v>
      </c>
      <c r="T42" s="55">
        <v>0</v>
      </c>
      <c r="U42" s="55">
        <v>0</v>
      </c>
      <c r="V42" s="55">
        <v>0</v>
      </c>
      <c r="W42" s="55">
        <v>0</v>
      </c>
      <c r="X42" s="55">
        <v>190562.83</v>
      </c>
      <c r="Y42" s="55">
        <v>190562.83</v>
      </c>
      <c r="Z42" s="55">
        <v>0</v>
      </c>
      <c r="AA42" s="55">
        <v>190562.83</v>
      </c>
      <c r="AB42" s="55">
        <v>190562.83</v>
      </c>
      <c r="AC42" s="55">
        <v>190562.83</v>
      </c>
      <c r="AD42" s="55">
        <v>359437.17</v>
      </c>
      <c r="AE42" s="56">
        <v>0.3465</v>
      </c>
      <c r="AF42" s="55">
        <v>359437.17</v>
      </c>
      <c r="AG42" s="56">
        <v>0.3465</v>
      </c>
      <c r="AH42" s="56">
        <f>Y42/Q42</f>
        <v>0.3464778727272727</v>
      </c>
    </row>
    <row r="43" spans="1:34" ht="76.5" hidden="1" outlineLevel="2">
      <c r="A43" s="44" t="s">
        <v>240</v>
      </c>
      <c r="B43" s="45" t="s">
        <v>67</v>
      </c>
      <c r="C43" s="45"/>
      <c r="D43" s="45"/>
      <c r="E43" s="46"/>
      <c r="F43" s="45"/>
      <c r="G43" s="45"/>
      <c r="H43" s="45"/>
      <c r="I43" s="45"/>
      <c r="J43" s="45"/>
      <c r="K43" s="45"/>
      <c r="L43" s="45"/>
      <c r="M43" s="45"/>
      <c r="N43" s="47">
        <v>0</v>
      </c>
      <c r="O43" s="47">
        <v>0</v>
      </c>
      <c r="P43" s="47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-10521.8</v>
      </c>
      <c r="Y43" s="55">
        <v>-10521.8</v>
      </c>
      <c r="Z43" s="55">
        <v>0</v>
      </c>
      <c r="AA43" s="55">
        <v>-10521.8</v>
      </c>
      <c r="AB43" s="55">
        <v>-10521.8</v>
      </c>
      <c r="AC43" s="55">
        <v>-10521.8</v>
      </c>
      <c r="AD43" s="55">
        <v>10521.8</v>
      </c>
      <c r="AE43" s="56"/>
      <c r="AF43" s="55">
        <v>10521.8</v>
      </c>
      <c r="AG43" s="56"/>
      <c r="AH43" s="56"/>
    </row>
    <row r="44" spans="1:34" ht="51" hidden="1" outlineLevel="2">
      <c r="A44" s="44" t="s">
        <v>69</v>
      </c>
      <c r="B44" s="45" t="s">
        <v>68</v>
      </c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7">
        <v>0</v>
      </c>
      <c r="O44" s="47">
        <v>520000</v>
      </c>
      <c r="P44" s="47">
        <v>0</v>
      </c>
      <c r="Q44" s="55">
        <v>520000</v>
      </c>
      <c r="R44" s="55">
        <v>520000</v>
      </c>
      <c r="S44" s="55">
        <v>520000</v>
      </c>
      <c r="T44" s="55">
        <v>0</v>
      </c>
      <c r="U44" s="55">
        <v>0</v>
      </c>
      <c r="V44" s="55">
        <v>0</v>
      </c>
      <c r="W44" s="55">
        <v>0</v>
      </c>
      <c r="X44" s="55">
        <v>542708</v>
      </c>
      <c r="Y44" s="55">
        <v>542708</v>
      </c>
      <c r="Z44" s="55">
        <v>0</v>
      </c>
      <c r="AA44" s="55">
        <v>542708</v>
      </c>
      <c r="AB44" s="55">
        <v>542708</v>
      </c>
      <c r="AC44" s="55">
        <v>542708</v>
      </c>
      <c r="AD44" s="55">
        <v>-22708</v>
      </c>
      <c r="AE44" s="56">
        <v>1.0437</v>
      </c>
      <c r="AF44" s="55">
        <v>-22708</v>
      </c>
      <c r="AG44" s="56">
        <v>1.0437</v>
      </c>
      <c r="AH44" s="56">
        <f aca="true" t="shared" si="0" ref="AH44:AH57">Y44/Q44</f>
        <v>1.0436692307692308</v>
      </c>
    </row>
    <row r="45" spans="1:34" ht="76.5" hidden="1" outlineLevel="2">
      <c r="A45" s="44" t="s">
        <v>241</v>
      </c>
      <c r="B45" s="45" t="s">
        <v>180</v>
      </c>
      <c r="C45" s="45"/>
      <c r="D45" s="45"/>
      <c r="E45" s="46"/>
      <c r="F45" s="45"/>
      <c r="G45" s="45"/>
      <c r="H45" s="45"/>
      <c r="I45" s="45"/>
      <c r="J45" s="45"/>
      <c r="K45" s="45"/>
      <c r="L45" s="45"/>
      <c r="M45" s="45"/>
      <c r="N45" s="47">
        <v>0</v>
      </c>
      <c r="O45" s="47">
        <v>390000</v>
      </c>
      <c r="P45" s="47">
        <v>0</v>
      </c>
      <c r="Q45" s="55">
        <v>390000</v>
      </c>
      <c r="R45" s="55">
        <v>390000</v>
      </c>
      <c r="S45" s="55">
        <v>390000</v>
      </c>
      <c r="T45" s="55">
        <v>0</v>
      </c>
      <c r="U45" s="55">
        <v>0</v>
      </c>
      <c r="V45" s="55">
        <v>0</v>
      </c>
      <c r="W45" s="55">
        <v>0</v>
      </c>
      <c r="X45" s="55">
        <v>49664.3</v>
      </c>
      <c r="Y45" s="55">
        <v>49664.3</v>
      </c>
      <c r="Z45" s="55">
        <v>0</v>
      </c>
      <c r="AA45" s="55">
        <v>49664.3</v>
      </c>
      <c r="AB45" s="55">
        <v>49664.3</v>
      </c>
      <c r="AC45" s="55">
        <v>49664.3</v>
      </c>
      <c r="AD45" s="55">
        <v>340335.7</v>
      </c>
      <c r="AE45" s="56">
        <v>0.1273</v>
      </c>
      <c r="AF45" s="55">
        <v>340335.7</v>
      </c>
      <c r="AG45" s="56">
        <v>0.1273</v>
      </c>
      <c r="AH45" s="56">
        <f t="shared" si="0"/>
        <v>0.12734435897435897</v>
      </c>
    </row>
    <row r="46" spans="1:34" ht="38.25" hidden="1" outlineLevel="2">
      <c r="A46" s="44" t="s">
        <v>181</v>
      </c>
      <c r="B46" s="45" t="s">
        <v>70</v>
      </c>
      <c r="C46" s="45"/>
      <c r="D46" s="45"/>
      <c r="E46" s="46"/>
      <c r="F46" s="45"/>
      <c r="G46" s="45"/>
      <c r="H46" s="45"/>
      <c r="I46" s="45"/>
      <c r="J46" s="45"/>
      <c r="K46" s="45"/>
      <c r="L46" s="45"/>
      <c r="M46" s="45"/>
      <c r="N46" s="47">
        <v>0</v>
      </c>
      <c r="O46" s="47">
        <v>5000</v>
      </c>
      <c r="P46" s="47">
        <v>0</v>
      </c>
      <c r="Q46" s="55">
        <v>5000</v>
      </c>
      <c r="R46" s="55">
        <v>5000</v>
      </c>
      <c r="S46" s="55">
        <v>5000</v>
      </c>
      <c r="T46" s="55">
        <v>0</v>
      </c>
      <c r="U46" s="55">
        <v>0</v>
      </c>
      <c r="V46" s="55">
        <v>0</v>
      </c>
      <c r="W46" s="55">
        <v>0</v>
      </c>
      <c r="X46" s="55">
        <v>6203.33</v>
      </c>
      <c r="Y46" s="55">
        <v>6203.33</v>
      </c>
      <c r="Z46" s="55">
        <v>0</v>
      </c>
      <c r="AA46" s="55">
        <v>6203.33</v>
      </c>
      <c r="AB46" s="55">
        <v>6203.33</v>
      </c>
      <c r="AC46" s="55">
        <v>6203.33</v>
      </c>
      <c r="AD46" s="55">
        <v>-1203.33</v>
      </c>
      <c r="AE46" s="56">
        <v>1.2407</v>
      </c>
      <c r="AF46" s="55">
        <v>-1203.33</v>
      </c>
      <c r="AG46" s="56">
        <v>1.2407</v>
      </c>
      <c r="AH46" s="56">
        <f t="shared" si="0"/>
        <v>1.240666</v>
      </c>
    </row>
    <row r="47" spans="1:34" ht="76.5" hidden="1" outlineLevel="2">
      <c r="A47" s="44" t="s">
        <v>182</v>
      </c>
      <c r="B47" s="45" t="s">
        <v>71</v>
      </c>
      <c r="C47" s="45"/>
      <c r="D47" s="45"/>
      <c r="E47" s="46"/>
      <c r="F47" s="45"/>
      <c r="G47" s="45"/>
      <c r="H47" s="45"/>
      <c r="I47" s="45"/>
      <c r="J47" s="45"/>
      <c r="K47" s="45"/>
      <c r="L47" s="45"/>
      <c r="M47" s="45"/>
      <c r="N47" s="47">
        <v>0</v>
      </c>
      <c r="O47" s="47">
        <v>93000</v>
      </c>
      <c r="P47" s="47">
        <v>0</v>
      </c>
      <c r="Q47" s="55">
        <v>93000</v>
      </c>
      <c r="R47" s="55">
        <v>93000</v>
      </c>
      <c r="S47" s="55">
        <v>93000</v>
      </c>
      <c r="T47" s="55">
        <v>0</v>
      </c>
      <c r="U47" s="55">
        <v>0</v>
      </c>
      <c r="V47" s="55">
        <v>0</v>
      </c>
      <c r="W47" s="55">
        <v>0</v>
      </c>
      <c r="X47" s="55">
        <v>22390.33</v>
      </c>
      <c r="Y47" s="55">
        <v>22390.33</v>
      </c>
      <c r="Z47" s="55">
        <v>0</v>
      </c>
      <c r="AA47" s="55">
        <v>22390.33</v>
      </c>
      <c r="AB47" s="55">
        <v>22390.33</v>
      </c>
      <c r="AC47" s="55">
        <v>22390.33</v>
      </c>
      <c r="AD47" s="55">
        <v>70609.67</v>
      </c>
      <c r="AE47" s="56">
        <v>0.2408</v>
      </c>
      <c r="AF47" s="55">
        <v>70609.67</v>
      </c>
      <c r="AG47" s="56">
        <v>0.2408</v>
      </c>
      <c r="AH47" s="56">
        <f t="shared" si="0"/>
        <v>0.2407562365591398</v>
      </c>
    </row>
    <row r="48" spans="1:34" ht="25.5" outlineLevel="1" collapsed="1">
      <c r="A48" s="44" t="s">
        <v>72</v>
      </c>
      <c r="B48" s="45" t="s">
        <v>157</v>
      </c>
      <c r="C48" s="45"/>
      <c r="D48" s="45"/>
      <c r="E48" s="46"/>
      <c r="F48" s="45"/>
      <c r="G48" s="45"/>
      <c r="H48" s="45"/>
      <c r="I48" s="45"/>
      <c r="J48" s="45"/>
      <c r="K48" s="45"/>
      <c r="L48" s="45"/>
      <c r="M48" s="45"/>
      <c r="N48" s="47">
        <v>0</v>
      </c>
      <c r="O48" s="47">
        <v>544000</v>
      </c>
      <c r="P48" s="47">
        <v>0</v>
      </c>
      <c r="Q48" s="55">
        <v>544000</v>
      </c>
      <c r="R48" s="55">
        <v>544000</v>
      </c>
      <c r="S48" s="55">
        <v>544000</v>
      </c>
      <c r="T48" s="55">
        <v>0</v>
      </c>
      <c r="U48" s="55">
        <v>0</v>
      </c>
      <c r="V48" s="55">
        <v>0</v>
      </c>
      <c r="W48" s="55">
        <v>0</v>
      </c>
      <c r="X48" s="55">
        <v>331320.09</v>
      </c>
      <c r="Y48" s="55">
        <v>331320.09</v>
      </c>
      <c r="Z48" s="55">
        <v>0</v>
      </c>
      <c r="AA48" s="55">
        <v>331320.09</v>
      </c>
      <c r="AB48" s="55">
        <v>331320.09</v>
      </c>
      <c r="AC48" s="55">
        <v>331320.09</v>
      </c>
      <c r="AD48" s="55">
        <v>212679.91</v>
      </c>
      <c r="AE48" s="56">
        <v>0.609</v>
      </c>
      <c r="AF48" s="55">
        <v>212679.91</v>
      </c>
      <c r="AG48" s="56">
        <v>0.609</v>
      </c>
      <c r="AH48" s="56">
        <f t="shared" si="0"/>
        <v>0.6090442830882353</v>
      </c>
    </row>
    <row r="49" spans="1:34" ht="25.5" hidden="1" outlineLevel="2">
      <c r="A49" s="44" t="s">
        <v>183</v>
      </c>
      <c r="B49" s="45" t="s">
        <v>184</v>
      </c>
      <c r="C49" s="45"/>
      <c r="D49" s="45"/>
      <c r="E49" s="46"/>
      <c r="F49" s="45"/>
      <c r="G49" s="45"/>
      <c r="H49" s="45"/>
      <c r="I49" s="45"/>
      <c r="J49" s="45"/>
      <c r="K49" s="45"/>
      <c r="L49" s="45"/>
      <c r="M49" s="45"/>
      <c r="N49" s="47">
        <v>0</v>
      </c>
      <c r="O49" s="47">
        <v>50000</v>
      </c>
      <c r="P49" s="47">
        <v>0</v>
      </c>
      <c r="Q49" s="55">
        <v>50000</v>
      </c>
      <c r="R49" s="55">
        <v>50000</v>
      </c>
      <c r="S49" s="55">
        <v>50000</v>
      </c>
      <c r="T49" s="55">
        <v>0</v>
      </c>
      <c r="U49" s="55">
        <v>0</v>
      </c>
      <c r="V49" s="55">
        <v>0</v>
      </c>
      <c r="W49" s="55">
        <v>0</v>
      </c>
      <c r="X49" s="55">
        <v>34732.38</v>
      </c>
      <c r="Y49" s="55">
        <v>34732.38</v>
      </c>
      <c r="Z49" s="55">
        <v>0</v>
      </c>
      <c r="AA49" s="55">
        <v>34732.38</v>
      </c>
      <c r="AB49" s="55">
        <v>34732.38</v>
      </c>
      <c r="AC49" s="55">
        <v>34732.38</v>
      </c>
      <c r="AD49" s="55">
        <v>15267.62</v>
      </c>
      <c r="AE49" s="56">
        <v>0.6946</v>
      </c>
      <c r="AF49" s="55">
        <v>15267.62</v>
      </c>
      <c r="AG49" s="56">
        <v>0.6946</v>
      </c>
      <c r="AH49" s="56">
        <f t="shared" si="0"/>
        <v>0.6946475999999999</v>
      </c>
    </row>
    <row r="50" spans="1:34" ht="25.5" hidden="1" outlineLevel="2">
      <c r="A50" s="44" t="s">
        <v>185</v>
      </c>
      <c r="B50" s="45" t="s">
        <v>186</v>
      </c>
      <c r="C50" s="45"/>
      <c r="D50" s="45"/>
      <c r="E50" s="46"/>
      <c r="F50" s="45"/>
      <c r="G50" s="45"/>
      <c r="H50" s="45"/>
      <c r="I50" s="45"/>
      <c r="J50" s="45"/>
      <c r="K50" s="45"/>
      <c r="L50" s="45"/>
      <c r="M50" s="45"/>
      <c r="N50" s="47">
        <v>0</v>
      </c>
      <c r="O50" s="47">
        <v>10000</v>
      </c>
      <c r="P50" s="47">
        <v>0</v>
      </c>
      <c r="Q50" s="55">
        <v>10000</v>
      </c>
      <c r="R50" s="55">
        <v>10000</v>
      </c>
      <c r="S50" s="55">
        <v>10000</v>
      </c>
      <c r="T50" s="55">
        <v>0</v>
      </c>
      <c r="U50" s="55">
        <v>0</v>
      </c>
      <c r="V50" s="55">
        <v>0</v>
      </c>
      <c r="W50" s="55">
        <v>0</v>
      </c>
      <c r="X50" s="55">
        <v>2060.28</v>
      </c>
      <c r="Y50" s="55">
        <v>2060.28</v>
      </c>
      <c r="Z50" s="55">
        <v>0</v>
      </c>
      <c r="AA50" s="55">
        <v>2060.28</v>
      </c>
      <c r="AB50" s="55">
        <v>2060.28</v>
      </c>
      <c r="AC50" s="55">
        <v>2060.28</v>
      </c>
      <c r="AD50" s="55">
        <v>7939.72</v>
      </c>
      <c r="AE50" s="56">
        <v>0.206</v>
      </c>
      <c r="AF50" s="55">
        <v>7939.72</v>
      </c>
      <c r="AG50" s="56">
        <v>0.206</v>
      </c>
      <c r="AH50" s="56">
        <f t="shared" si="0"/>
        <v>0.20602800000000002</v>
      </c>
    </row>
    <row r="51" spans="1:34" ht="25.5" hidden="1" outlineLevel="2">
      <c r="A51" s="44" t="s">
        <v>187</v>
      </c>
      <c r="B51" s="45" t="s">
        <v>188</v>
      </c>
      <c r="C51" s="45"/>
      <c r="D51" s="45"/>
      <c r="E51" s="46"/>
      <c r="F51" s="45"/>
      <c r="G51" s="45"/>
      <c r="H51" s="45"/>
      <c r="I51" s="45"/>
      <c r="J51" s="45"/>
      <c r="K51" s="45"/>
      <c r="L51" s="45"/>
      <c r="M51" s="45"/>
      <c r="N51" s="47">
        <v>0</v>
      </c>
      <c r="O51" s="47">
        <v>400000</v>
      </c>
      <c r="P51" s="47">
        <v>0</v>
      </c>
      <c r="Q51" s="55">
        <v>400000</v>
      </c>
      <c r="R51" s="55">
        <v>400000</v>
      </c>
      <c r="S51" s="55">
        <v>400000</v>
      </c>
      <c r="T51" s="55">
        <v>0</v>
      </c>
      <c r="U51" s="55">
        <v>0</v>
      </c>
      <c r="V51" s="55">
        <v>0</v>
      </c>
      <c r="W51" s="55">
        <v>0</v>
      </c>
      <c r="X51" s="55">
        <v>248967.1</v>
      </c>
      <c r="Y51" s="55">
        <v>248967.1</v>
      </c>
      <c r="Z51" s="55">
        <v>0</v>
      </c>
      <c r="AA51" s="55">
        <v>248967.1</v>
      </c>
      <c r="AB51" s="55">
        <v>248967.1</v>
      </c>
      <c r="AC51" s="55">
        <v>248967.1</v>
      </c>
      <c r="AD51" s="55">
        <v>151032.9</v>
      </c>
      <c r="AE51" s="56">
        <v>0.6224</v>
      </c>
      <c r="AF51" s="55">
        <v>151032.9</v>
      </c>
      <c r="AG51" s="56">
        <v>0.6224</v>
      </c>
      <c r="AH51" s="56">
        <f t="shared" si="0"/>
        <v>0.62241775</v>
      </c>
    </row>
    <row r="52" spans="1:34" ht="25.5" hidden="1" outlineLevel="2">
      <c r="A52" s="44" t="s">
        <v>189</v>
      </c>
      <c r="B52" s="45" t="s">
        <v>190</v>
      </c>
      <c r="C52" s="45"/>
      <c r="D52" s="45"/>
      <c r="E52" s="46"/>
      <c r="F52" s="45"/>
      <c r="G52" s="45"/>
      <c r="H52" s="45"/>
      <c r="I52" s="45"/>
      <c r="J52" s="45"/>
      <c r="K52" s="45"/>
      <c r="L52" s="45"/>
      <c r="M52" s="45"/>
      <c r="N52" s="47">
        <v>0</v>
      </c>
      <c r="O52" s="47">
        <v>84000</v>
      </c>
      <c r="P52" s="47">
        <v>0</v>
      </c>
      <c r="Q52" s="55">
        <v>84000</v>
      </c>
      <c r="R52" s="55">
        <v>84000</v>
      </c>
      <c r="S52" s="55">
        <v>84000</v>
      </c>
      <c r="T52" s="55">
        <v>0</v>
      </c>
      <c r="U52" s="55">
        <v>0</v>
      </c>
      <c r="V52" s="55">
        <v>0</v>
      </c>
      <c r="W52" s="55">
        <v>0</v>
      </c>
      <c r="X52" s="55">
        <v>45560.33</v>
      </c>
      <c r="Y52" s="55">
        <v>45560.33</v>
      </c>
      <c r="Z52" s="55">
        <v>0</v>
      </c>
      <c r="AA52" s="55">
        <v>45560.33</v>
      </c>
      <c r="AB52" s="55">
        <v>45560.33</v>
      </c>
      <c r="AC52" s="55">
        <v>45560.33</v>
      </c>
      <c r="AD52" s="55">
        <v>38439.67</v>
      </c>
      <c r="AE52" s="56">
        <v>0.5424</v>
      </c>
      <c r="AF52" s="55">
        <v>38439.67</v>
      </c>
      <c r="AG52" s="56">
        <v>0.5424</v>
      </c>
      <c r="AH52" s="56">
        <f t="shared" si="0"/>
        <v>0.542384880952381</v>
      </c>
    </row>
    <row r="53" spans="1:34" ht="25.5" outlineLevel="1" collapsed="1">
      <c r="A53" s="44" t="s">
        <v>73</v>
      </c>
      <c r="B53" s="45" t="s">
        <v>158</v>
      </c>
      <c r="C53" s="45"/>
      <c r="D53" s="45"/>
      <c r="E53" s="46"/>
      <c r="F53" s="45"/>
      <c r="G53" s="45"/>
      <c r="H53" s="45"/>
      <c r="I53" s="45"/>
      <c r="J53" s="45"/>
      <c r="K53" s="45"/>
      <c r="L53" s="45"/>
      <c r="M53" s="45"/>
      <c r="N53" s="47">
        <v>0</v>
      </c>
      <c r="O53" s="47">
        <v>10966400</v>
      </c>
      <c r="P53" s="47">
        <v>0</v>
      </c>
      <c r="Q53" s="55">
        <v>10966400</v>
      </c>
      <c r="R53" s="55">
        <v>10966400</v>
      </c>
      <c r="S53" s="55">
        <v>10966400</v>
      </c>
      <c r="T53" s="55">
        <v>0</v>
      </c>
      <c r="U53" s="55">
        <v>0</v>
      </c>
      <c r="V53" s="55">
        <v>0</v>
      </c>
      <c r="W53" s="55">
        <v>0</v>
      </c>
      <c r="X53" s="55">
        <v>3327597.19</v>
      </c>
      <c r="Y53" s="55">
        <v>3327597.19</v>
      </c>
      <c r="Z53" s="55">
        <v>0</v>
      </c>
      <c r="AA53" s="55">
        <v>3327597.19</v>
      </c>
      <c r="AB53" s="55">
        <v>3327597.19</v>
      </c>
      <c r="AC53" s="55">
        <v>3327597.19</v>
      </c>
      <c r="AD53" s="55">
        <v>7638802.81</v>
      </c>
      <c r="AE53" s="56">
        <v>0.3034</v>
      </c>
      <c r="AF53" s="55">
        <v>7638802.81</v>
      </c>
      <c r="AG53" s="56">
        <v>0.3034</v>
      </c>
      <c r="AH53" s="56">
        <f t="shared" si="0"/>
        <v>0.303435693573096</v>
      </c>
    </row>
    <row r="54" spans="1:34" ht="25.5" hidden="1" outlineLevel="2">
      <c r="A54" s="44" t="s">
        <v>159</v>
      </c>
      <c r="B54" s="45" t="s">
        <v>160</v>
      </c>
      <c r="C54" s="45"/>
      <c r="D54" s="45"/>
      <c r="E54" s="46"/>
      <c r="F54" s="45"/>
      <c r="G54" s="45"/>
      <c r="H54" s="45"/>
      <c r="I54" s="45"/>
      <c r="J54" s="45"/>
      <c r="K54" s="45"/>
      <c r="L54" s="45"/>
      <c r="M54" s="45"/>
      <c r="N54" s="47">
        <v>0</v>
      </c>
      <c r="O54" s="47">
        <v>9852700</v>
      </c>
      <c r="P54" s="47">
        <v>0</v>
      </c>
      <c r="Q54" s="55">
        <v>9852700</v>
      </c>
      <c r="R54" s="55">
        <v>9852700</v>
      </c>
      <c r="S54" s="55">
        <v>9852700</v>
      </c>
      <c r="T54" s="55">
        <v>0</v>
      </c>
      <c r="U54" s="55">
        <v>0</v>
      </c>
      <c r="V54" s="55">
        <v>0</v>
      </c>
      <c r="W54" s="55">
        <v>0</v>
      </c>
      <c r="X54" s="55">
        <v>3104218.44</v>
      </c>
      <c r="Y54" s="55">
        <v>3104218.44</v>
      </c>
      <c r="Z54" s="55">
        <v>0</v>
      </c>
      <c r="AA54" s="55">
        <v>3104218.44</v>
      </c>
      <c r="AB54" s="55">
        <v>3104218.44</v>
      </c>
      <c r="AC54" s="55">
        <v>3104218.44</v>
      </c>
      <c r="AD54" s="55">
        <v>6748481.56</v>
      </c>
      <c r="AE54" s="56">
        <v>0.3151</v>
      </c>
      <c r="AF54" s="55">
        <v>6748481.56</v>
      </c>
      <c r="AG54" s="56">
        <v>0.3151</v>
      </c>
      <c r="AH54" s="56">
        <f t="shared" si="0"/>
        <v>0.3150627178336903</v>
      </c>
    </row>
    <row r="55" spans="1:34" ht="25.5" hidden="1" outlineLevel="2">
      <c r="A55" s="44" t="s">
        <v>161</v>
      </c>
      <c r="B55" s="45" t="s">
        <v>162</v>
      </c>
      <c r="C55" s="45"/>
      <c r="D55" s="45"/>
      <c r="E55" s="46"/>
      <c r="F55" s="45"/>
      <c r="G55" s="45"/>
      <c r="H55" s="45"/>
      <c r="I55" s="45"/>
      <c r="J55" s="45"/>
      <c r="K55" s="45"/>
      <c r="L55" s="45"/>
      <c r="M55" s="45"/>
      <c r="N55" s="47">
        <v>0</v>
      </c>
      <c r="O55" s="47">
        <v>925500</v>
      </c>
      <c r="P55" s="47">
        <v>0</v>
      </c>
      <c r="Q55" s="55">
        <v>925500</v>
      </c>
      <c r="R55" s="55">
        <v>925500</v>
      </c>
      <c r="S55" s="55">
        <v>925500</v>
      </c>
      <c r="T55" s="55">
        <v>0</v>
      </c>
      <c r="U55" s="55">
        <v>0</v>
      </c>
      <c r="V55" s="55">
        <v>0</v>
      </c>
      <c r="W55" s="55">
        <v>0</v>
      </c>
      <c r="X55" s="55">
        <v>223378.75</v>
      </c>
      <c r="Y55" s="55">
        <v>223378.75</v>
      </c>
      <c r="Z55" s="55">
        <v>0</v>
      </c>
      <c r="AA55" s="55">
        <v>223378.75</v>
      </c>
      <c r="AB55" s="55">
        <v>223378.75</v>
      </c>
      <c r="AC55" s="55">
        <v>223378.75</v>
      </c>
      <c r="AD55" s="55">
        <v>702121.25</v>
      </c>
      <c r="AE55" s="56">
        <v>0.2414</v>
      </c>
      <c r="AF55" s="55">
        <v>702121.25</v>
      </c>
      <c r="AG55" s="56">
        <v>0.2414</v>
      </c>
      <c r="AH55" s="56">
        <f t="shared" si="0"/>
        <v>0.241360075634792</v>
      </c>
    </row>
    <row r="56" spans="1:34" ht="25.5" hidden="1" outlineLevel="2">
      <c r="A56" s="44" t="s">
        <v>163</v>
      </c>
      <c r="B56" s="45" t="s">
        <v>164</v>
      </c>
      <c r="C56" s="45"/>
      <c r="D56" s="45"/>
      <c r="E56" s="46"/>
      <c r="F56" s="45"/>
      <c r="G56" s="45"/>
      <c r="H56" s="45"/>
      <c r="I56" s="45"/>
      <c r="J56" s="45"/>
      <c r="K56" s="45"/>
      <c r="L56" s="45"/>
      <c r="M56" s="45"/>
      <c r="N56" s="47">
        <v>0</v>
      </c>
      <c r="O56" s="47">
        <v>188200</v>
      </c>
      <c r="P56" s="47">
        <v>0</v>
      </c>
      <c r="Q56" s="55">
        <v>188200</v>
      </c>
      <c r="R56" s="55">
        <v>188200</v>
      </c>
      <c r="S56" s="55">
        <v>188200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188200</v>
      </c>
      <c r="AE56" s="56">
        <v>0</v>
      </c>
      <c r="AF56" s="55">
        <v>188200</v>
      </c>
      <c r="AG56" s="56">
        <v>0</v>
      </c>
      <c r="AH56" s="56">
        <f t="shared" si="0"/>
        <v>0</v>
      </c>
    </row>
    <row r="57" spans="1:34" ht="25.5" outlineLevel="1" collapsed="1">
      <c r="A57" s="44" t="s">
        <v>74</v>
      </c>
      <c r="B57" s="45" t="s">
        <v>165</v>
      </c>
      <c r="C57" s="45"/>
      <c r="D57" s="45"/>
      <c r="E57" s="46"/>
      <c r="F57" s="45"/>
      <c r="G57" s="45"/>
      <c r="H57" s="45"/>
      <c r="I57" s="45"/>
      <c r="J57" s="45"/>
      <c r="K57" s="45"/>
      <c r="L57" s="45"/>
      <c r="M57" s="45"/>
      <c r="N57" s="47">
        <v>0</v>
      </c>
      <c r="O57" s="47">
        <v>124000</v>
      </c>
      <c r="P57" s="47">
        <v>0</v>
      </c>
      <c r="Q57" s="55">
        <v>124000</v>
      </c>
      <c r="R57" s="55">
        <v>124000</v>
      </c>
      <c r="S57" s="55">
        <v>124000</v>
      </c>
      <c r="T57" s="55">
        <v>0</v>
      </c>
      <c r="U57" s="55">
        <v>0</v>
      </c>
      <c r="V57" s="55">
        <v>0</v>
      </c>
      <c r="W57" s="55">
        <v>0</v>
      </c>
      <c r="X57" s="55">
        <v>127051.73</v>
      </c>
      <c r="Y57" s="55">
        <v>127051.73</v>
      </c>
      <c r="Z57" s="55">
        <v>0</v>
      </c>
      <c r="AA57" s="55">
        <v>127051.73</v>
      </c>
      <c r="AB57" s="55">
        <v>127051.73</v>
      </c>
      <c r="AC57" s="55">
        <v>127051.73</v>
      </c>
      <c r="AD57" s="55">
        <v>-3051.73</v>
      </c>
      <c r="AE57" s="56">
        <v>1.0246</v>
      </c>
      <c r="AF57" s="55">
        <v>-3051.73</v>
      </c>
      <c r="AG57" s="56">
        <v>1.0246</v>
      </c>
      <c r="AH57" s="56">
        <f t="shared" si="0"/>
        <v>1.0246107258064516</v>
      </c>
    </row>
    <row r="58" spans="1:34" ht="25.5" hidden="1" outlineLevel="2">
      <c r="A58" s="44" t="s">
        <v>242</v>
      </c>
      <c r="B58" s="45" t="s">
        <v>243</v>
      </c>
      <c r="C58" s="45"/>
      <c r="D58" s="45"/>
      <c r="E58" s="46"/>
      <c r="F58" s="45"/>
      <c r="G58" s="45"/>
      <c r="H58" s="45"/>
      <c r="I58" s="45"/>
      <c r="J58" s="45"/>
      <c r="K58" s="45"/>
      <c r="L58" s="45"/>
      <c r="M58" s="45"/>
      <c r="N58" s="47">
        <v>0</v>
      </c>
      <c r="O58" s="47">
        <v>0</v>
      </c>
      <c r="P58" s="47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88900</v>
      </c>
      <c r="Y58" s="55">
        <v>88900</v>
      </c>
      <c r="Z58" s="55">
        <v>0</v>
      </c>
      <c r="AA58" s="55">
        <v>88900</v>
      </c>
      <c r="AB58" s="55">
        <v>88900</v>
      </c>
      <c r="AC58" s="55">
        <v>88900</v>
      </c>
      <c r="AD58" s="55">
        <v>-88900</v>
      </c>
      <c r="AE58" s="56"/>
      <c r="AF58" s="55">
        <v>-88900</v>
      </c>
      <c r="AG58" s="56"/>
      <c r="AH58" s="56"/>
    </row>
    <row r="59" spans="1:34" ht="63.75" hidden="1" outlineLevel="2">
      <c r="A59" s="44" t="s">
        <v>244</v>
      </c>
      <c r="B59" s="45" t="s">
        <v>245</v>
      </c>
      <c r="C59" s="45"/>
      <c r="D59" s="45"/>
      <c r="E59" s="46"/>
      <c r="F59" s="45"/>
      <c r="G59" s="45"/>
      <c r="H59" s="45"/>
      <c r="I59" s="45"/>
      <c r="J59" s="45"/>
      <c r="K59" s="45"/>
      <c r="L59" s="45"/>
      <c r="M59" s="45"/>
      <c r="N59" s="47">
        <v>0</v>
      </c>
      <c r="O59" s="47">
        <v>0</v>
      </c>
      <c r="P59" s="47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25501</v>
      </c>
      <c r="Y59" s="55">
        <v>25501</v>
      </c>
      <c r="Z59" s="55">
        <v>0</v>
      </c>
      <c r="AA59" s="55">
        <v>25501</v>
      </c>
      <c r="AB59" s="55">
        <v>25501</v>
      </c>
      <c r="AC59" s="55">
        <v>25501</v>
      </c>
      <c r="AD59" s="55">
        <v>-25501</v>
      </c>
      <c r="AE59" s="56"/>
      <c r="AF59" s="55">
        <v>-25501</v>
      </c>
      <c r="AG59" s="56"/>
      <c r="AH59" s="56"/>
    </row>
    <row r="60" spans="1:34" ht="51" hidden="1" outlineLevel="2">
      <c r="A60" s="44" t="s">
        <v>75</v>
      </c>
      <c r="B60" s="45" t="s">
        <v>191</v>
      </c>
      <c r="C60" s="45"/>
      <c r="D60" s="45"/>
      <c r="E60" s="46"/>
      <c r="F60" s="45"/>
      <c r="G60" s="45"/>
      <c r="H60" s="45"/>
      <c r="I60" s="45"/>
      <c r="J60" s="45"/>
      <c r="K60" s="45"/>
      <c r="L60" s="45"/>
      <c r="M60" s="45"/>
      <c r="N60" s="47">
        <v>0</v>
      </c>
      <c r="O60" s="47">
        <v>124000</v>
      </c>
      <c r="P60" s="47">
        <v>0</v>
      </c>
      <c r="Q60" s="55">
        <v>124000</v>
      </c>
      <c r="R60" s="55">
        <v>124000</v>
      </c>
      <c r="S60" s="55">
        <v>124000</v>
      </c>
      <c r="T60" s="55">
        <v>0</v>
      </c>
      <c r="U60" s="55">
        <v>0</v>
      </c>
      <c r="V60" s="55">
        <v>0</v>
      </c>
      <c r="W60" s="55">
        <v>0</v>
      </c>
      <c r="X60" s="55">
        <v>12650.73</v>
      </c>
      <c r="Y60" s="55">
        <v>12650.73</v>
      </c>
      <c r="Z60" s="55">
        <v>0</v>
      </c>
      <c r="AA60" s="55">
        <v>12650.73</v>
      </c>
      <c r="AB60" s="55">
        <v>12650.73</v>
      </c>
      <c r="AC60" s="55">
        <v>12650.73</v>
      </c>
      <c r="AD60" s="55">
        <v>111349.27</v>
      </c>
      <c r="AE60" s="56">
        <v>0.102</v>
      </c>
      <c r="AF60" s="55">
        <v>111349.27</v>
      </c>
      <c r="AG60" s="56">
        <v>0.102</v>
      </c>
      <c r="AH60" s="56">
        <f>Y60/Q60</f>
        <v>0.10202201612903225</v>
      </c>
    </row>
    <row r="61" spans="1:34" ht="14.25" outlineLevel="1" collapsed="1">
      <c r="A61" s="44" t="s">
        <v>175</v>
      </c>
      <c r="B61" s="45" t="s">
        <v>176</v>
      </c>
      <c r="C61" s="45"/>
      <c r="D61" s="45"/>
      <c r="E61" s="46"/>
      <c r="F61" s="45"/>
      <c r="G61" s="45"/>
      <c r="H61" s="45"/>
      <c r="I61" s="45"/>
      <c r="J61" s="45"/>
      <c r="K61" s="45"/>
      <c r="L61" s="45"/>
      <c r="M61" s="45"/>
      <c r="N61" s="47">
        <v>0</v>
      </c>
      <c r="O61" s="47">
        <v>0</v>
      </c>
      <c r="P61" s="47">
        <v>41500</v>
      </c>
      <c r="Q61" s="55">
        <v>41500</v>
      </c>
      <c r="R61" s="55">
        <v>41500</v>
      </c>
      <c r="S61" s="55">
        <v>41500</v>
      </c>
      <c r="T61" s="55">
        <v>0</v>
      </c>
      <c r="U61" s="55">
        <v>0</v>
      </c>
      <c r="V61" s="55">
        <v>0</v>
      </c>
      <c r="W61" s="55">
        <v>0</v>
      </c>
      <c r="X61" s="55">
        <v>40000</v>
      </c>
      <c r="Y61" s="55">
        <v>40000</v>
      </c>
      <c r="Z61" s="55">
        <v>0</v>
      </c>
      <c r="AA61" s="55">
        <v>40000</v>
      </c>
      <c r="AB61" s="55">
        <v>40000</v>
      </c>
      <c r="AC61" s="55">
        <v>40000</v>
      </c>
      <c r="AD61" s="55">
        <v>1500</v>
      </c>
      <c r="AE61" s="56">
        <v>0.9639</v>
      </c>
      <c r="AF61" s="55">
        <v>1500</v>
      </c>
      <c r="AG61" s="56">
        <v>0.9639</v>
      </c>
      <c r="AH61" s="56">
        <f>Y61/Q61</f>
        <v>0.963855421686747</v>
      </c>
    </row>
    <row r="62" spans="1:34" ht="14.25" hidden="1" outlineLevel="2">
      <c r="A62" s="44" t="s">
        <v>198</v>
      </c>
      <c r="B62" s="45" t="s">
        <v>199</v>
      </c>
      <c r="C62" s="45"/>
      <c r="D62" s="45"/>
      <c r="E62" s="46"/>
      <c r="F62" s="45"/>
      <c r="G62" s="45"/>
      <c r="H62" s="45"/>
      <c r="I62" s="45"/>
      <c r="J62" s="45"/>
      <c r="K62" s="45"/>
      <c r="L62" s="45"/>
      <c r="M62" s="45"/>
      <c r="N62" s="47">
        <v>0</v>
      </c>
      <c r="O62" s="47">
        <v>0</v>
      </c>
      <c r="P62" s="47">
        <v>1500</v>
      </c>
      <c r="Q62" s="55">
        <v>1500</v>
      </c>
      <c r="R62" s="55">
        <v>1500</v>
      </c>
      <c r="S62" s="55">
        <v>1500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1500</v>
      </c>
      <c r="AE62" s="56">
        <v>0</v>
      </c>
      <c r="AF62" s="55">
        <v>1500</v>
      </c>
      <c r="AG62" s="56">
        <v>0</v>
      </c>
      <c r="AH62" s="56">
        <f>Y62/Q62</f>
        <v>0</v>
      </c>
    </row>
    <row r="63" spans="1:34" ht="38.25" hidden="1" outlineLevel="2">
      <c r="A63" s="44" t="s">
        <v>209</v>
      </c>
      <c r="B63" s="45" t="s">
        <v>210</v>
      </c>
      <c r="C63" s="45"/>
      <c r="D63" s="45"/>
      <c r="E63" s="46"/>
      <c r="F63" s="45"/>
      <c r="G63" s="45"/>
      <c r="H63" s="45"/>
      <c r="I63" s="45"/>
      <c r="J63" s="45"/>
      <c r="K63" s="45"/>
      <c r="L63" s="45"/>
      <c r="M63" s="45"/>
      <c r="N63" s="47">
        <v>0</v>
      </c>
      <c r="O63" s="47">
        <v>0</v>
      </c>
      <c r="P63" s="47">
        <v>40000</v>
      </c>
      <c r="Q63" s="55">
        <v>40000</v>
      </c>
      <c r="R63" s="55">
        <v>40000</v>
      </c>
      <c r="S63" s="55">
        <v>40000</v>
      </c>
      <c r="T63" s="55">
        <v>0</v>
      </c>
      <c r="U63" s="55">
        <v>0</v>
      </c>
      <c r="V63" s="55">
        <v>0</v>
      </c>
      <c r="W63" s="55">
        <v>0</v>
      </c>
      <c r="X63" s="55">
        <v>40000</v>
      </c>
      <c r="Y63" s="55">
        <v>40000</v>
      </c>
      <c r="Z63" s="55">
        <v>0</v>
      </c>
      <c r="AA63" s="55">
        <v>40000</v>
      </c>
      <c r="AB63" s="55">
        <v>40000</v>
      </c>
      <c r="AC63" s="55">
        <v>40000</v>
      </c>
      <c r="AD63" s="55">
        <v>0</v>
      </c>
      <c r="AE63" s="56">
        <v>1</v>
      </c>
      <c r="AF63" s="55">
        <v>0</v>
      </c>
      <c r="AG63" s="56">
        <v>1</v>
      </c>
      <c r="AH63" s="56">
        <f>Y63/Q63</f>
        <v>1</v>
      </c>
    </row>
    <row r="64" spans="1:34" ht="14.25" outlineLevel="1" collapsed="1">
      <c r="A64" s="44" t="s">
        <v>76</v>
      </c>
      <c r="B64" s="45" t="s">
        <v>166</v>
      </c>
      <c r="C64" s="45"/>
      <c r="D64" s="45"/>
      <c r="E64" s="46"/>
      <c r="F64" s="45"/>
      <c r="G64" s="45"/>
      <c r="H64" s="45"/>
      <c r="I64" s="45"/>
      <c r="J64" s="45"/>
      <c r="K64" s="45"/>
      <c r="L64" s="45"/>
      <c r="M64" s="45"/>
      <c r="N64" s="47">
        <v>0</v>
      </c>
      <c r="O64" s="47">
        <v>0</v>
      </c>
      <c r="P64" s="47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42993.6</v>
      </c>
      <c r="Y64" s="55">
        <v>42993.6</v>
      </c>
      <c r="Z64" s="55">
        <v>0</v>
      </c>
      <c r="AA64" s="55">
        <v>42993.6</v>
      </c>
      <c r="AB64" s="55">
        <v>42993.6</v>
      </c>
      <c r="AC64" s="55">
        <v>42993.6</v>
      </c>
      <c r="AD64" s="55">
        <v>-42993.6</v>
      </c>
      <c r="AE64" s="56"/>
      <c r="AF64" s="55">
        <v>-42993.6</v>
      </c>
      <c r="AG64" s="56"/>
      <c r="AH64" s="56"/>
    </row>
    <row r="65" spans="1:34" ht="25.5" hidden="1" outlineLevel="2">
      <c r="A65" s="44" t="s">
        <v>78</v>
      </c>
      <c r="B65" s="45" t="s">
        <v>77</v>
      </c>
      <c r="C65" s="45"/>
      <c r="D65" s="45"/>
      <c r="E65" s="46"/>
      <c r="F65" s="45"/>
      <c r="G65" s="45"/>
      <c r="H65" s="45"/>
      <c r="I65" s="45"/>
      <c r="J65" s="45"/>
      <c r="K65" s="45"/>
      <c r="L65" s="45"/>
      <c r="M65" s="45"/>
      <c r="N65" s="47">
        <v>0</v>
      </c>
      <c r="O65" s="47">
        <v>0</v>
      </c>
      <c r="P65" s="47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389</v>
      </c>
      <c r="Y65" s="55">
        <v>389</v>
      </c>
      <c r="Z65" s="55">
        <v>0</v>
      </c>
      <c r="AA65" s="55">
        <v>389</v>
      </c>
      <c r="AB65" s="55">
        <v>389</v>
      </c>
      <c r="AC65" s="55">
        <v>389</v>
      </c>
      <c r="AD65" s="55">
        <v>-389</v>
      </c>
      <c r="AE65" s="56"/>
      <c r="AF65" s="55">
        <v>-389</v>
      </c>
      <c r="AG65" s="56"/>
      <c r="AH65" s="56"/>
    </row>
    <row r="66" spans="1:34" ht="25.5" hidden="1" outlineLevel="2">
      <c r="A66" s="44" t="s">
        <v>246</v>
      </c>
      <c r="B66" s="45" t="s">
        <v>247</v>
      </c>
      <c r="C66" s="45"/>
      <c r="D66" s="45"/>
      <c r="E66" s="46"/>
      <c r="F66" s="45"/>
      <c r="G66" s="45"/>
      <c r="H66" s="45"/>
      <c r="I66" s="45"/>
      <c r="J66" s="45"/>
      <c r="K66" s="45"/>
      <c r="L66" s="45"/>
      <c r="M66" s="45"/>
      <c r="N66" s="47">
        <v>0</v>
      </c>
      <c r="O66" s="47">
        <v>0</v>
      </c>
      <c r="P66" s="47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42604.6</v>
      </c>
      <c r="Y66" s="55">
        <v>42604.6</v>
      </c>
      <c r="Z66" s="55">
        <v>0</v>
      </c>
      <c r="AA66" s="55">
        <v>42604.6</v>
      </c>
      <c r="AB66" s="55">
        <v>42604.6</v>
      </c>
      <c r="AC66" s="55">
        <v>42604.6</v>
      </c>
      <c r="AD66" s="55">
        <v>-42604.6</v>
      </c>
      <c r="AE66" s="56"/>
      <c r="AF66" s="55">
        <v>-42604.6</v>
      </c>
      <c r="AG66" s="56"/>
      <c r="AH66" s="56"/>
    </row>
    <row r="67" spans="1:34" ht="14.25" collapsed="1">
      <c r="A67" s="44" t="s">
        <v>79</v>
      </c>
      <c r="B67" s="45" t="s">
        <v>167</v>
      </c>
      <c r="C67" s="45"/>
      <c r="D67" s="45"/>
      <c r="E67" s="46"/>
      <c r="F67" s="45"/>
      <c r="G67" s="45"/>
      <c r="H67" s="45"/>
      <c r="I67" s="45"/>
      <c r="J67" s="45"/>
      <c r="K67" s="45"/>
      <c r="L67" s="45"/>
      <c r="M67" s="45"/>
      <c r="N67" s="47">
        <v>0</v>
      </c>
      <c r="O67" s="47">
        <v>494277400</v>
      </c>
      <c r="P67" s="47">
        <v>41987800</v>
      </c>
      <c r="Q67" s="55">
        <v>536265200</v>
      </c>
      <c r="R67" s="55">
        <v>536265200</v>
      </c>
      <c r="S67" s="55">
        <v>536265200</v>
      </c>
      <c r="T67" s="55">
        <v>0</v>
      </c>
      <c r="U67" s="55">
        <v>0</v>
      </c>
      <c r="V67" s="55">
        <v>0</v>
      </c>
      <c r="W67" s="55">
        <v>0</v>
      </c>
      <c r="X67" s="55">
        <v>180401170.33</v>
      </c>
      <c r="Y67" s="55">
        <v>180401170.33</v>
      </c>
      <c r="Z67" s="55">
        <v>0</v>
      </c>
      <c r="AA67" s="55">
        <v>180401170.33</v>
      </c>
      <c r="AB67" s="55">
        <v>180401170.33</v>
      </c>
      <c r="AC67" s="55">
        <v>180401170.33</v>
      </c>
      <c r="AD67" s="55">
        <v>355864029.67</v>
      </c>
      <c r="AE67" s="56">
        <v>0.3364</v>
      </c>
      <c r="AF67" s="55">
        <v>355864029.67</v>
      </c>
      <c r="AG67" s="56">
        <v>0.3364</v>
      </c>
      <c r="AH67" s="56">
        <f aca="true" t="shared" si="1" ref="AH67:AH83">Y67/Q67</f>
        <v>0.33640290350744373</v>
      </c>
    </row>
    <row r="68" spans="1:34" ht="38.25" outlineLevel="1">
      <c r="A68" s="44" t="s">
        <v>80</v>
      </c>
      <c r="B68" s="45" t="s">
        <v>168</v>
      </c>
      <c r="C68" s="45"/>
      <c r="D68" s="45"/>
      <c r="E68" s="46"/>
      <c r="F68" s="45"/>
      <c r="G68" s="45"/>
      <c r="H68" s="45"/>
      <c r="I68" s="45"/>
      <c r="J68" s="45"/>
      <c r="K68" s="45"/>
      <c r="L68" s="45"/>
      <c r="M68" s="45"/>
      <c r="N68" s="47">
        <v>0</v>
      </c>
      <c r="O68" s="47">
        <v>494277400</v>
      </c>
      <c r="P68" s="47">
        <v>41987800</v>
      </c>
      <c r="Q68" s="55">
        <v>536265200</v>
      </c>
      <c r="R68" s="55">
        <v>536265200</v>
      </c>
      <c r="S68" s="55">
        <v>536265200</v>
      </c>
      <c r="T68" s="55">
        <v>0</v>
      </c>
      <c r="U68" s="55">
        <v>0</v>
      </c>
      <c r="V68" s="55">
        <v>0</v>
      </c>
      <c r="W68" s="55">
        <v>0</v>
      </c>
      <c r="X68" s="55">
        <v>183431957.07</v>
      </c>
      <c r="Y68" s="55">
        <v>183431957.07</v>
      </c>
      <c r="Z68" s="55">
        <v>0</v>
      </c>
      <c r="AA68" s="55">
        <v>183431957.07</v>
      </c>
      <c r="AB68" s="55">
        <v>183431957.07</v>
      </c>
      <c r="AC68" s="55">
        <v>183431957.07</v>
      </c>
      <c r="AD68" s="55">
        <v>352833242.93</v>
      </c>
      <c r="AE68" s="56">
        <v>0.3421</v>
      </c>
      <c r="AF68" s="55">
        <v>352833242.93</v>
      </c>
      <c r="AG68" s="56">
        <v>0.3421</v>
      </c>
      <c r="AH68" s="56">
        <f t="shared" si="1"/>
        <v>0.34205456007587287</v>
      </c>
    </row>
    <row r="69" spans="1:34" ht="25.5" hidden="1" outlineLevel="2">
      <c r="A69" s="44" t="s">
        <v>82</v>
      </c>
      <c r="B69" s="45" t="s">
        <v>81</v>
      </c>
      <c r="C69" s="45"/>
      <c r="D69" s="45"/>
      <c r="E69" s="46"/>
      <c r="F69" s="45"/>
      <c r="G69" s="45"/>
      <c r="H69" s="45"/>
      <c r="I69" s="45"/>
      <c r="J69" s="45"/>
      <c r="K69" s="45"/>
      <c r="L69" s="45"/>
      <c r="M69" s="45"/>
      <c r="N69" s="47">
        <v>0</v>
      </c>
      <c r="O69" s="47">
        <v>183370000</v>
      </c>
      <c r="P69" s="47">
        <v>0</v>
      </c>
      <c r="Q69" s="55">
        <v>183370000</v>
      </c>
      <c r="R69" s="55">
        <v>183370000</v>
      </c>
      <c r="S69" s="55">
        <v>183370000</v>
      </c>
      <c r="T69" s="55">
        <v>0</v>
      </c>
      <c r="U69" s="55">
        <v>0</v>
      </c>
      <c r="V69" s="55">
        <v>0</v>
      </c>
      <c r="W69" s="55">
        <v>0</v>
      </c>
      <c r="X69" s="55">
        <v>61124000</v>
      </c>
      <c r="Y69" s="55">
        <v>61124000</v>
      </c>
      <c r="Z69" s="55">
        <v>0</v>
      </c>
      <c r="AA69" s="55">
        <v>61124000</v>
      </c>
      <c r="AB69" s="55">
        <v>61124000</v>
      </c>
      <c r="AC69" s="55">
        <v>61124000</v>
      </c>
      <c r="AD69" s="55">
        <v>122246000</v>
      </c>
      <c r="AE69" s="56">
        <v>0.3333</v>
      </c>
      <c r="AF69" s="55">
        <v>122246000</v>
      </c>
      <c r="AG69" s="56">
        <v>0.3333</v>
      </c>
      <c r="AH69" s="56">
        <f t="shared" si="1"/>
        <v>0.3333369689698424</v>
      </c>
    </row>
    <row r="70" spans="1:34" ht="51" hidden="1" outlineLevel="2">
      <c r="A70" s="44" t="s">
        <v>248</v>
      </c>
      <c r="B70" s="45" t="s">
        <v>249</v>
      </c>
      <c r="C70" s="45"/>
      <c r="D70" s="45"/>
      <c r="E70" s="46"/>
      <c r="F70" s="45"/>
      <c r="G70" s="45"/>
      <c r="H70" s="45"/>
      <c r="I70" s="45"/>
      <c r="J70" s="45"/>
      <c r="K70" s="45"/>
      <c r="L70" s="45"/>
      <c r="M70" s="45"/>
      <c r="N70" s="47">
        <v>0</v>
      </c>
      <c r="O70" s="47">
        <v>0</v>
      </c>
      <c r="P70" s="47">
        <v>927200</v>
      </c>
      <c r="Q70" s="55">
        <v>927200</v>
      </c>
      <c r="R70" s="55">
        <v>927200</v>
      </c>
      <c r="S70" s="55">
        <v>927200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927200</v>
      </c>
      <c r="AE70" s="56">
        <v>0</v>
      </c>
      <c r="AF70" s="55">
        <v>927200</v>
      </c>
      <c r="AG70" s="56">
        <v>0</v>
      </c>
      <c r="AH70" s="56">
        <f t="shared" si="1"/>
        <v>0</v>
      </c>
    </row>
    <row r="71" spans="1:34" ht="25.5" hidden="1" outlineLevel="2">
      <c r="A71" s="44" t="s">
        <v>211</v>
      </c>
      <c r="B71" s="45" t="s">
        <v>212</v>
      </c>
      <c r="C71" s="45"/>
      <c r="D71" s="45"/>
      <c r="E71" s="46"/>
      <c r="F71" s="45"/>
      <c r="G71" s="45"/>
      <c r="H71" s="45"/>
      <c r="I71" s="45"/>
      <c r="J71" s="45"/>
      <c r="K71" s="45"/>
      <c r="L71" s="45"/>
      <c r="M71" s="45"/>
      <c r="N71" s="47">
        <v>0</v>
      </c>
      <c r="O71" s="47">
        <v>0</v>
      </c>
      <c r="P71" s="47">
        <v>5215200</v>
      </c>
      <c r="Q71" s="55">
        <v>5215200</v>
      </c>
      <c r="R71" s="55">
        <v>5215200</v>
      </c>
      <c r="S71" s="55">
        <v>5215200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5215200</v>
      </c>
      <c r="AE71" s="56">
        <v>0</v>
      </c>
      <c r="AF71" s="55">
        <v>5215200</v>
      </c>
      <c r="AG71" s="56">
        <v>0</v>
      </c>
      <c r="AH71" s="56">
        <f t="shared" si="1"/>
        <v>0</v>
      </c>
    </row>
    <row r="72" spans="1:34" ht="51" hidden="1" outlineLevel="2">
      <c r="A72" s="44" t="s">
        <v>213</v>
      </c>
      <c r="B72" s="45" t="s">
        <v>214</v>
      </c>
      <c r="C72" s="45"/>
      <c r="D72" s="45"/>
      <c r="E72" s="46"/>
      <c r="F72" s="45"/>
      <c r="G72" s="45"/>
      <c r="H72" s="45"/>
      <c r="I72" s="45"/>
      <c r="J72" s="45"/>
      <c r="K72" s="45"/>
      <c r="L72" s="45"/>
      <c r="M72" s="45"/>
      <c r="N72" s="47">
        <v>0</v>
      </c>
      <c r="O72" s="47">
        <v>0</v>
      </c>
      <c r="P72" s="47">
        <v>2017500</v>
      </c>
      <c r="Q72" s="55">
        <v>2017500</v>
      </c>
      <c r="R72" s="55">
        <v>2017500</v>
      </c>
      <c r="S72" s="55">
        <v>2017500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2017500</v>
      </c>
      <c r="AE72" s="56">
        <v>0</v>
      </c>
      <c r="AF72" s="55">
        <v>2017500</v>
      </c>
      <c r="AG72" s="56">
        <v>0</v>
      </c>
      <c r="AH72" s="56">
        <f t="shared" si="1"/>
        <v>0</v>
      </c>
    </row>
    <row r="73" spans="1:34" ht="25.5" hidden="1" outlineLevel="2">
      <c r="A73" s="44" t="s">
        <v>250</v>
      </c>
      <c r="B73" s="45" t="s">
        <v>251</v>
      </c>
      <c r="C73" s="45"/>
      <c r="D73" s="45"/>
      <c r="E73" s="46"/>
      <c r="F73" s="45"/>
      <c r="G73" s="45"/>
      <c r="H73" s="45"/>
      <c r="I73" s="45"/>
      <c r="J73" s="45"/>
      <c r="K73" s="45"/>
      <c r="L73" s="45"/>
      <c r="M73" s="45"/>
      <c r="N73" s="47">
        <v>0</v>
      </c>
      <c r="O73" s="47">
        <v>0</v>
      </c>
      <c r="P73" s="47">
        <v>6092400</v>
      </c>
      <c r="Q73" s="55">
        <v>6092400</v>
      </c>
      <c r="R73" s="55">
        <v>6092400</v>
      </c>
      <c r="S73" s="55">
        <v>6092400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0</v>
      </c>
      <c r="AC73" s="55">
        <v>0</v>
      </c>
      <c r="AD73" s="55">
        <v>6092400</v>
      </c>
      <c r="AE73" s="56">
        <v>0</v>
      </c>
      <c r="AF73" s="55">
        <v>6092400</v>
      </c>
      <c r="AG73" s="56">
        <v>0</v>
      </c>
      <c r="AH73" s="56">
        <f t="shared" si="1"/>
        <v>0</v>
      </c>
    </row>
    <row r="74" spans="1:34" ht="14.25" hidden="1" outlineLevel="2">
      <c r="A74" s="44" t="s">
        <v>84</v>
      </c>
      <c r="B74" s="45" t="s">
        <v>83</v>
      </c>
      <c r="C74" s="45"/>
      <c r="D74" s="45"/>
      <c r="E74" s="46"/>
      <c r="F74" s="45"/>
      <c r="G74" s="45"/>
      <c r="H74" s="45"/>
      <c r="I74" s="45"/>
      <c r="J74" s="45"/>
      <c r="K74" s="45"/>
      <c r="L74" s="45"/>
      <c r="M74" s="45"/>
      <c r="N74" s="47">
        <v>0</v>
      </c>
      <c r="O74" s="47">
        <v>59940000</v>
      </c>
      <c r="P74" s="47">
        <v>20767500</v>
      </c>
      <c r="Q74" s="55">
        <v>80707500</v>
      </c>
      <c r="R74" s="55">
        <v>80707500</v>
      </c>
      <c r="S74" s="55">
        <v>80707500</v>
      </c>
      <c r="T74" s="55">
        <v>0</v>
      </c>
      <c r="U74" s="55">
        <v>0</v>
      </c>
      <c r="V74" s="55">
        <v>0</v>
      </c>
      <c r="W74" s="55">
        <v>0</v>
      </c>
      <c r="X74" s="55">
        <v>21738000</v>
      </c>
      <c r="Y74" s="55">
        <v>21738000</v>
      </c>
      <c r="Z74" s="55">
        <v>0</v>
      </c>
      <c r="AA74" s="55">
        <v>21738000</v>
      </c>
      <c r="AB74" s="55">
        <v>21738000</v>
      </c>
      <c r="AC74" s="55">
        <v>21738000</v>
      </c>
      <c r="AD74" s="55">
        <v>58969500</v>
      </c>
      <c r="AE74" s="56">
        <v>0.2693</v>
      </c>
      <c r="AF74" s="55">
        <v>58969500</v>
      </c>
      <c r="AG74" s="56">
        <v>0.2693</v>
      </c>
      <c r="AH74" s="56">
        <f t="shared" si="1"/>
        <v>0.26934299786265214</v>
      </c>
    </row>
    <row r="75" spans="1:34" ht="38.25" hidden="1" outlineLevel="2">
      <c r="A75" s="44" t="s">
        <v>86</v>
      </c>
      <c r="B75" s="45" t="s">
        <v>85</v>
      </c>
      <c r="C75" s="45"/>
      <c r="D75" s="45"/>
      <c r="E75" s="46"/>
      <c r="F75" s="45"/>
      <c r="G75" s="45"/>
      <c r="H75" s="45"/>
      <c r="I75" s="45"/>
      <c r="J75" s="45"/>
      <c r="K75" s="45"/>
      <c r="L75" s="45"/>
      <c r="M75" s="45"/>
      <c r="N75" s="47">
        <v>0</v>
      </c>
      <c r="O75" s="47">
        <v>7545400</v>
      </c>
      <c r="P75" s="47">
        <v>0</v>
      </c>
      <c r="Q75" s="55">
        <v>7545400</v>
      </c>
      <c r="R75" s="55">
        <v>7545400</v>
      </c>
      <c r="S75" s="55">
        <v>7545400</v>
      </c>
      <c r="T75" s="55">
        <v>0</v>
      </c>
      <c r="U75" s="55">
        <v>0</v>
      </c>
      <c r="V75" s="55">
        <v>0</v>
      </c>
      <c r="W75" s="55">
        <v>0</v>
      </c>
      <c r="X75" s="55">
        <v>2023900</v>
      </c>
      <c r="Y75" s="55">
        <v>2023900</v>
      </c>
      <c r="Z75" s="55">
        <v>0</v>
      </c>
      <c r="AA75" s="55">
        <v>2023900</v>
      </c>
      <c r="AB75" s="55">
        <v>2023900</v>
      </c>
      <c r="AC75" s="55">
        <v>2023900</v>
      </c>
      <c r="AD75" s="55">
        <v>5521500</v>
      </c>
      <c r="AE75" s="56">
        <v>0.2682</v>
      </c>
      <c r="AF75" s="55">
        <v>5521500</v>
      </c>
      <c r="AG75" s="56">
        <v>0.2682</v>
      </c>
      <c r="AH75" s="56">
        <f t="shared" si="1"/>
        <v>0.2682296498528905</v>
      </c>
    </row>
    <row r="76" spans="1:34" ht="38.25" hidden="1" outlineLevel="2">
      <c r="A76" s="44" t="s">
        <v>88</v>
      </c>
      <c r="B76" s="45" t="s">
        <v>87</v>
      </c>
      <c r="C76" s="45"/>
      <c r="D76" s="45"/>
      <c r="E76" s="46"/>
      <c r="F76" s="45"/>
      <c r="G76" s="45"/>
      <c r="H76" s="45"/>
      <c r="I76" s="45"/>
      <c r="J76" s="45"/>
      <c r="K76" s="45"/>
      <c r="L76" s="45"/>
      <c r="M76" s="45"/>
      <c r="N76" s="47">
        <v>0</v>
      </c>
      <c r="O76" s="47">
        <v>1050100</v>
      </c>
      <c r="P76" s="47">
        <v>0</v>
      </c>
      <c r="Q76" s="55">
        <v>1050100</v>
      </c>
      <c r="R76" s="55">
        <v>1050100</v>
      </c>
      <c r="S76" s="55">
        <v>1050100</v>
      </c>
      <c r="T76" s="55">
        <v>0</v>
      </c>
      <c r="U76" s="55">
        <v>0</v>
      </c>
      <c r="V76" s="55">
        <v>0</v>
      </c>
      <c r="W76" s="55">
        <v>0</v>
      </c>
      <c r="X76" s="55">
        <v>1050100</v>
      </c>
      <c r="Y76" s="55">
        <v>1050100</v>
      </c>
      <c r="Z76" s="55">
        <v>0</v>
      </c>
      <c r="AA76" s="55">
        <v>1050100</v>
      </c>
      <c r="AB76" s="55">
        <v>1050100</v>
      </c>
      <c r="AC76" s="55">
        <v>1050100</v>
      </c>
      <c r="AD76" s="55">
        <v>0</v>
      </c>
      <c r="AE76" s="56">
        <v>1</v>
      </c>
      <c r="AF76" s="55">
        <v>0</v>
      </c>
      <c r="AG76" s="56">
        <v>1</v>
      </c>
      <c r="AH76" s="56">
        <f t="shared" si="1"/>
        <v>1</v>
      </c>
    </row>
    <row r="77" spans="1:34" ht="25.5" hidden="1" outlineLevel="2">
      <c r="A77" s="44" t="s">
        <v>252</v>
      </c>
      <c r="B77" s="45" t="s">
        <v>253</v>
      </c>
      <c r="C77" s="45"/>
      <c r="D77" s="45"/>
      <c r="E77" s="46"/>
      <c r="F77" s="45"/>
      <c r="G77" s="45"/>
      <c r="H77" s="45"/>
      <c r="I77" s="45"/>
      <c r="J77" s="45"/>
      <c r="K77" s="45"/>
      <c r="L77" s="45"/>
      <c r="M77" s="45"/>
      <c r="N77" s="47">
        <v>0</v>
      </c>
      <c r="O77" s="47">
        <v>0</v>
      </c>
      <c r="P77" s="47">
        <v>2350000</v>
      </c>
      <c r="Q77" s="55">
        <v>2350000</v>
      </c>
      <c r="R77" s="55">
        <v>2350000</v>
      </c>
      <c r="S77" s="55">
        <v>2350000</v>
      </c>
      <c r="T77" s="55">
        <v>0</v>
      </c>
      <c r="U77" s="55">
        <v>0</v>
      </c>
      <c r="V77" s="55">
        <v>0</v>
      </c>
      <c r="W77" s="55">
        <v>0</v>
      </c>
      <c r="X77" s="55">
        <v>587500</v>
      </c>
      <c r="Y77" s="55">
        <v>587500</v>
      </c>
      <c r="Z77" s="55">
        <v>0</v>
      </c>
      <c r="AA77" s="55">
        <v>587500</v>
      </c>
      <c r="AB77" s="55">
        <v>587500</v>
      </c>
      <c r="AC77" s="55">
        <v>587500</v>
      </c>
      <c r="AD77" s="55">
        <v>1762500</v>
      </c>
      <c r="AE77" s="56">
        <v>0.25</v>
      </c>
      <c r="AF77" s="55">
        <v>1762500</v>
      </c>
      <c r="AG77" s="56">
        <v>0.25</v>
      </c>
      <c r="AH77" s="56">
        <f t="shared" si="1"/>
        <v>0.25</v>
      </c>
    </row>
    <row r="78" spans="1:34" ht="38.25" hidden="1" outlineLevel="2">
      <c r="A78" s="44" t="s">
        <v>90</v>
      </c>
      <c r="B78" s="45" t="s">
        <v>89</v>
      </c>
      <c r="C78" s="45"/>
      <c r="D78" s="45"/>
      <c r="E78" s="46"/>
      <c r="F78" s="45"/>
      <c r="G78" s="45"/>
      <c r="H78" s="45"/>
      <c r="I78" s="45"/>
      <c r="J78" s="45"/>
      <c r="K78" s="45"/>
      <c r="L78" s="45"/>
      <c r="M78" s="45"/>
      <c r="N78" s="47">
        <v>0</v>
      </c>
      <c r="O78" s="47">
        <v>10080000</v>
      </c>
      <c r="P78" s="47">
        <v>0</v>
      </c>
      <c r="Q78" s="55">
        <v>10080000</v>
      </c>
      <c r="R78" s="55">
        <v>10080000</v>
      </c>
      <c r="S78" s="55">
        <v>10080000</v>
      </c>
      <c r="T78" s="55">
        <v>0</v>
      </c>
      <c r="U78" s="55">
        <v>0</v>
      </c>
      <c r="V78" s="55">
        <v>0</v>
      </c>
      <c r="W78" s="55">
        <v>0</v>
      </c>
      <c r="X78" s="55">
        <v>3831957.07</v>
      </c>
      <c r="Y78" s="55">
        <v>3831957.07</v>
      </c>
      <c r="Z78" s="55">
        <v>0</v>
      </c>
      <c r="AA78" s="55">
        <v>3831957.07</v>
      </c>
      <c r="AB78" s="55">
        <v>3831957.07</v>
      </c>
      <c r="AC78" s="55">
        <v>3831957.07</v>
      </c>
      <c r="AD78" s="55">
        <v>6248042.93</v>
      </c>
      <c r="AE78" s="56">
        <v>0.3802</v>
      </c>
      <c r="AF78" s="55">
        <v>6248042.93</v>
      </c>
      <c r="AG78" s="56">
        <v>0.3802</v>
      </c>
      <c r="AH78" s="56">
        <f t="shared" si="1"/>
        <v>0.3801544712301587</v>
      </c>
    </row>
    <row r="79" spans="1:34" ht="38.25" hidden="1" outlineLevel="2">
      <c r="A79" s="44" t="s">
        <v>92</v>
      </c>
      <c r="B79" s="45" t="s">
        <v>91</v>
      </c>
      <c r="C79" s="45"/>
      <c r="D79" s="45"/>
      <c r="E79" s="46"/>
      <c r="F79" s="45"/>
      <c r="G79" s="45"/>
      <c r="H79" s="45"/>
      <c r="I79" s="45"/>
      <c r="J79" s="45"/>
      <c r="K79" s="45"/>
      <c r="L79" s="45"/>
      <c r="M79" s="45"/>
      <c r="N79" s="47">
        <v>0</v>
      </c>
      <c r="O79" s="47">
        <v>71353900</v>
      </c>
      <c r="P79" s="47">
        <v>0</v>
      </c>
      <c r="Q79" s="55">
        <v>71353900</v>
      </c>
      <c r="R79" s="55">
        <v>71353900</v>
      </c>
      <c r="S79" s="55">
        <v>71353900</v>
      </c>
      <c r="T79" s="55">
        <v>0</v>
      </c>
      <c r="U79" s="55">
        <v>0</v>
      </c>
      <c r="V79" s="55">
        <v>0</v>
      </c>
      <c r="W79" s="55">
        <v>0</v>
      </c>
      <c r="X79" s="55">
        <v>23492500</v>
      </c>
      <c r="Y79" s="55">
        <v>23492500</v>
      </c>
      <c r="Z79" s="55">
        <v>0</v>
      </c>
      <c r="AA79" s="55">
        <v>23492500</v>
      </c>
      <c r="AB79" s="55">
        <v>23492500</v>
      </c>
      <c r="AC79" s="55">
        <v>23492500</v>
      </c>
      <c r="AD79" s="55">
        <v>47861400</v>
      </c>
      <c r="AE79" s="56">
        <v>0.3292</v>
      </c>
      <c r="AF79" s="55">
        <v>47861400</v>
      </c>
      <c r="AG79" s="56">
        <v>0.3292</v>
      </c>
      <c r="AH79" s="56">
        <f t="shared" si="1"/>
        <v>0.32923918664571944</v>
      </c>
    </row>
    <row r="80" spans="1:34" ht="14.25" hidden="1" outlineLevel="2">
      <c r="A80" s="44" t="s">
        <v>94</v>
      </c>
      <c r="B80" s="45" t="s">
        <v>93</v>
      </c>
      <c r="C80" s="45"/>
      <c r="D80" s="45"/>
      <c r="E80" s="46"/>
      <c r="F80" s="45"/>
      <c r="G80" s="45"/>
      <c r="H80" s="45"/>
      <c r="I80" s="45"/>
      <c r="J80" s="45"/>
      <c r="K80" s="45"/>
      <c r="L80" s="45"/>
      <c r="M80" s="45"/>
      <c r="N80" s="47">
        <v>0</v>
      </c>
      <c r="O80" s="47">
        <v>160938000</v>
      </c>
      <c r="P80" s="47">
        <v>659000</v>
      </c>
      <c r="Q80" s="55">
        <v>161597000</v>
      </c>
      <c r="R80" s="55">
        <v>161597000</v>
      </c>
      <c r="S80" s="55">
        <v>161597000</v>
      </c>
      <c r="T80" s="55">
        <v>0</v>
      </c>
      <c r="U80" s="55">
        <v>0</v>
      </c>
      <c r="V80" s="55">
        <v>0</v>
      </c>
      <c r="W80" s="55">
        <v>0</v>
      </c>
      <c r="X80" s="55">
        <v>69486000</v>
      </c>
      <c r="Y80" s="55">
        <v>69486000</v>
      </c>
      <c r="Z80" s="55">
        <v>0</v>
      </c>
      <c r="AA80" s="55">
        <v>69486000</v>
      </c>
      <c r="AB80" s="55">
        <v>69486000</v>
      </c>
      <c r="AC80" s="55">
        <v>69486000</v>
      </c>
      <c r="AD80" s="55">
        <v>92111000</v>
      </c>
      <c r="AE80" s="56">
        <v>0.43</v>
      </c>
      <c r="AF80" s="55">
        <v>92111000</v>
      </c>
      <c r="AG80" s="56">
        <v>0.43</v>
      </c>
      <c r="AH80" s="56">
        <f t="shared" si="1"/>
        <v>0.42999560635407835</v>
      </c>
    </row>
    <row r="81" spans="1:34" ht="63.75" hidden="1" outlineLevel="2">
      <c r="A81" s="44" t="s">
        <v>254</v>
      </c>
      <c r="B81" s="45" t="s">
        <v>255</v>
      </c>
      <c r="C81" s="45"/>
      <c r="D81" s="45"/>
      <c r="E81" s="46"/>
      <c r="F81" s="45"/>
      <c r="G81" s="45"/>
      <c r="H81" s="45"/>
      <c r="I81" s="45"/>
      <c r="J81" s="45"/>
      <c r="K81" s="45"/>
      <c r="L81" s="45"/>
      <c r="M81" s="45"/>
      <c r="N81" s="47">
        <v>0</v>
      </c>
      <c r="O81" s="47">
        <v>0</v>
      </c>
      <c r="P81" s="47">
        <v>3645000</v>
      </c>
      <c r="Q81" s="55">
        <v>3645000</v>
      </c>
      <c r="R81" s="55">
        <v>3645000</v>
      </c>
      <c r="S81" s="55">
        <v>3645000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3645000</v>
      </c>
      <c r="AE81" s="56">
        <v>0</v>
      </c>
      <c r="AF81" s="55">
        <v>3645000</v>
      </c>
      <c r="AG81" s="56">
        <v>0</v>
      </c>
      <c r="AH81" s="56">
        <f t="shared" si="1"/>
        <v>0</v>
      </c>
    </row>
    <row r="82" spans="1:34" ht="38.25" hidden="1" outlineLevel="2">
      <c r="A82" s="44" t="s">
        <v>215</v>
      </c>
      <c r="B82" s="45" t="s">
        <v>216</v>
      </c>
      <c r="C82" s="45"/>
      <c r="D82" s="45"/>
      <c r="E82" s="46"/>
      <c r="F82" s="45"/>
      <c r="G82" s="45"/>
      <c r="H82" s="45"/>
      <c r="I82" s="45"/>
      <c r="J82" s="45"/>
      <c r="K82" s="45"/>
      <c r="L82" s="45"/>
      <c r="M82" s="45"/>
      <c r="N82" s="47">
        <v>0</v>
      </c>
      <c r="O82" s="47">
        <v>0</v>
      </c>
      <c r="P82" s="47">
        <v>119000</v>
      </c>
      <c r="Q82" s="55">
        <v>119000</v>
      </c>
      <c r="R82" s="55">
        <v>119000</v>
      </c>
      <c r="S82" s="55">
        <v>119000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119000</v>
      </c>
      <c r="AE82" s="56">
        <v>0</v>
      </c>
      <c r="AF82" s="55">
        <v>119000</v>
      </c>
      <c r="AG82" s="56">
        <v>0</v>
      </c>
      <c r="AH82" s="56">
        <f t="shared" si="1"/>
        <v>0</v>
      </c>
    </row>
    <row r="83" spans="1:34" ht="25.5" hidden="1" outlineLevel="2">
      <c r="A83" s="44" t="s">
        <v>96</v>
      </c>
      <c r="B83" s="45" t="s">
        <v>95</v>
      </c>
      <c r="C83" s="45"/>
      <c r="D83" s="45"/>
      <c r="E83" s="46"/>
      <c r="F83" s="45"/>
      <c r="G83" s="45"/>
      <c r="H83" s="45"/>
      <c r="I83" s="45"/>
      <c r="J83" s="45"/>
      <c r="K83" s="45"/>
      <c r="L83" s="45"/>
      <c r="M83" s="45"/>
      <c r="N83" s="47">
        <v>0</v>
      </c>
      <c r="O83" s="47">
        <v>0</v>
      </c>
      <c r="P83" s="47">
        <v>195000</v>
      </c>
      <c r="Q83" s="55">
        <v>195000</v>
      </c>
      <c r="R83" s="55">
        <v>195000</v>
      </c>
      <c r="S83" s="55">
        <v>195000</v>
      </c>
      <c r="T83" s="55">
        <v>0</v>
      </c>
      <c r="U83" s="55">
        <v>0</v>
      </c>
      <c r="V83" s="55">
        <v>0</v>
      </c>
      <c r="W83" s="55">
        <v>0</v>
      </c>
      <c r="X83" s="55">
        <v>98000</v>
      </c>
      <c r="Y83" s="55">
        <v>98000</v>
      </c>
      <c r="Z83" s="55">
        <v>0</v>
      </c>
      <c r="AA83" s="55">
        <v>98000</v>
      </c>
      <c r="AB83" s="55">
        <v>98000</v>
      </c>
      <c r="AC83" s="55">
        <v>98000</v>
      </c>
      <c r="AD83" s="55">
        <v>97000</v>
      </c>
      <c r="AE83" s="56">
        <v>0.5026</v>
      </c>
      <c r="AF83" s="55">
        <v>97000</v>
      </c>
      <c r="AG83" s="56">
        <v>0.5026</v>
      </c>
      <c r="AH83" s="56">
        <f t="shared" si="1"/>
        <v>0.5025641025641026</v>
      </c>
    </row>
    <row r="84" spans="1:34" ht="63.75" outlineLevel="1" collapsed="1">
      <c r="A84" s="44" t="s">
        <v>200</v>
      </c>
      <c r="B84" s="45" t="s">
        <v>201</v>
      </c>
      <c r="C84" s="45"/>
      <c r="D84" s="45"/>
      <c r="E84" s="46"/>
      <c r="F84" s="45"/>
      <c r="G84" s="45"/>
      <c r="H84" s="45"/>
      <c r="I84" s="45"/>
      <c r="J84" s="45"/>
      <c r="K84" s="45"/>
      <c r="L84" s="45"/>
      <c r="M84" s="45"/>
      <c r="N84" s="47">
        <v>0</v>
      </c>
      <c r="O84" s="47">
        <v>0</v>
      </c>
      <c r="P84" s="47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147916.64</v>
      </c>
      <c r="Y84" s="55">
        <v>147916.64</v>
      </c>
      <c r="Z84" s="55">
        <v>0</v>
      </c>
      <c r="AA84" s="55">
        <v>147916.64</v>
      </c>
      <c r="AB84" s="55">
        <v>147916.64</v>
      </c>
      <c r="AC84" s="55">
        <v>147916.64</v>
      </c>
      <c r="AD84" s="55">
        <v>-147916.64</v>
      </c>
      <c r="AE84" s="56"/>
      <c r="AF84" s="55">
        <v>-147916.64</v>
      </c>
      <c r="AG84" s="56"/>
      <c r="AH84" s="56"/>
    </row>
    <row r="85" spans="1:34" ht="51" hidden="1" outlineLevel="2">
      <c r="A85" s="44" t="s">
        <v>202</v>
      </c>
      <c r="B85" s="45" t="s">
        <v>203</v>
      </c>
      <c r="C85" s="45"/>
      <c r="D85" s="45"/>
      <c r="E85" s="46"/>
      <c r="F85" s="45"/>
      <c r="G85" s="45"/>
      <c r="H85" s="45"/>
      <c r="I85" s="45"/>
      <c r="J85" s="45"/>
      <c r="K85" s="45"/>
      <c r="L85" s="45"/>
      <c r="M85" s="45"/>
      <c r="N85" s="47">
        <v>0</v>
      </c>
      <c r="O85" s="47">
        <v>0</v>
      </c>
      <c r="P85" s="47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147916.64</v>
      </c>
      <c r="Y85" s="55">
        <v>147916.64</v>
      </c>
      <c r="Z85" s="55">
        <v>0</v>
      </c>
      <c r="AA85" s="55">
        <v>147916.64</v>
      </c>
      <c r="AB85" s="55">
        <v>147916.64</v>
      </c>
      <c r="AC85" s="55">
        <v>147916.64</v>
      </c>
      <c r="AD85" s="55">
        <v>-147916.64</v>
      </c>
      <c r="AE85" s="56"/>
      <c r="AF85" s="55">
        <v>-147916.64</v>
      </c>
      <c r="AG85" s="56"/>
      <c r="AH85" s="56"/>
    </row>
    <row r="86" spans="1:34" ht="38.25" outlineLevel="1" collapsed="1">
      <c r="A86" s="44" t="s">
        <v>102</v>
      </c>
      <c r="B86" s="45" t="s">
        <v>169</v>
      </c>
      <c r="C86" s="45"/>
      <c r="D86" s="45"/>
      <c r="E86" s="46"/>
      <c r="F86" s="45"/>
      <c r="G86" s="45"/>
      <c r="H86" s="45"/>
      <c r="I86" s="45"/>
      <c r="J86" s="45"/>
      <c r="K86" s="45"/>
      <c r="L86" s="45"/>
      <c r="M86" s="45"/>
      <c r="N86" s="47">
        <v>0</v>
      </c>
      <c r="O86" s="47">
        <v>0</v>
      </c>
      <c r="P86" s="47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-3178703.38</v>
      </c>
      <c r="Y86" s="55">
        <v>-3178703.38</v>
      </c>
      <c r="Z86" s="55">
        <v>0</v>
      </c>
      <c r="AA86" s="55">
        <v>-3178703.38</v>
      </c>
      <c r="AB86" s="55">
        <v>-3178703.38</v>
      </c>
      <c r="AC86" s="55">
        <v>-3178703.38</v>
      </c>
      <c r="AD86" s="55">
        <v>3178703.38</v>
      </c>
      <c r="AE86" s="56"/>
      <c r="AF86" s="55">
        <v>3178703.38</v>
      </c>
      <c r="AG86" s="56"/>
      <c r="AH86" s="56"/>
    </row>
    <row r="87" spans="1:34" ht="38.25" hidden="1" outlineLevel="2">
      <c r="A87" s="44" t="s">
        <v>103</v>
      </c>
      <c r="B87" s="45" t="s">
        <v>97</v>
      </c>
      <c r="C87" s="45"/>
      <c r="D87" s="45"/>
      <c r="E87" s="46"/>
      <c r="F87" s="45"/>
      <c r="G87" s="45"/>
      <c r="H87" s="45"/>
      <c r="I87" s="45"/>
      <c r="J87" s="45"/>
      <c r="K87" s="45"/>
      <c r="L87" s="45"/>
      <c r="M87" s="45"/>
      <c r="N87" s="47">
        <v>0</v>
      </c>
      <c r="O87" s="47">
        <v>0</v>
      </c>
      <c r="P87" s="47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-3178703.38</v>
      </c>
      <c r="Y87" s="48">
        <v>-3178703.38</v>
      </c>
      <c r="Z87" s="48">
        <v>0</v>
      </c>
      <c r="AA87" s="48">
        <v>-3178703.38</v>
      </c>
      <c r="AB87" s="48">
        <v>-3178703.38</v>
      </c>
      <c r="AC87" s="48">
        <v>-3178703.38</v>
      </c>
      <c r="AD87" s="48">
        <v>3178703.38</v>
      </c>
      <c r="AE87" s="49"/>
      <c r="AF87" s="48">
        <v>3178703.38</v>
      </c>
      <c r="AG87" s="49"/>
      <c r="AH87" s="49"/>
    </row>
    <row r="88" spans="1:34" ht="14.25" collapsed="1">
      <c r="A88" s="50" t="s">
        <v>98</v>
      </c>
      <c r="B88" s="50"/>
      <c r="C88" s="50"/>
      <c r="D88" s="50"/>
      <c r="E88" s="50"/>
      <c r="F88" s="50"/>
      <c r="G88" s="50"/>
      <c r="H88" s="51"/>
      <c r="I88" s="51"/>
      <c r="J88" s="51"/>
      <c r="K88" s="51"/>
      <c r="L88" s="51"/>
      <c r="M88" s="51"/>
      <c r="N88" s="52">
        <v>0</v>
      </c>
      <c r="O88" s="52">
        <v>704001800</v>
      </c>
      <c r="P88" s="52">
        <v>42035900</v>
      </c>
      <c r="Q88" s="48">
        <v>746037700</v>
      </c>
      <c r="R88" s="48">
        <v>746037700</v>
      </c>
      <c r="S88" s="48">
        <v>746037700</v>
      </c>
      <c r="T88" s="48">
        <v>0</v>
      </c>
      <c r="U88" s="48">
        <v>0</v>
      </c>
      <c r="V88" s="48">
        <v>0</v>
      </c>
      <c r="W88" s="48">
        <v>0</v>
      </c>
      <c r="X88" s="48">
        <v>249182981.95</v>
      </c>
      <c r="Y88" s="48">
        <v>249182981.95</v>
      </c>
      <c r="Z88" s="48">
        <v>0</v>
      </c>
      <c r="AA88" s="48">
        <v>249182981.95</v>
      </c>
      <c r="AB88" s="48">
        <v>249182981.95</v>
      </c>
      <c r="AC88" s="48">
        <v>249182981.95</v>
      </c>
      <c r="AD88" s="48">
        <v>496854718.05</v>
      </c>
      <c r="AE88" s="49">
        <v>0.334</v>
      </c>
      <c r="AF88" s="48">
        <v>496854718.05</v>
      </c>
      <c r="AG88" s="49">
        <v>0.334</v>
      </c>
      <c r="AH88" s="57">
        <f>Y88/Q88</f>
        <v>0.33400856545185315</v>
      </c>
    </row>
    <row r="89" spans="1:34" ht="14.2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 t="s">
        <v>39</v>
      </c>
      <c r="AD89" s="53"/>
      <c r="AE89" s="53"/>
      <c r="AF89" s="53"/>
      <c r="AG89" s="53"/>
      <c r="AH89" s="53"/>
    </row>
    <row r="90" spans="1:34" ht="14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54"/>
      <c r="AB90" s="54"/>
      <c r="AC90" s="54"/>
      <c r="AD90" s="54"/>
      <c r="AE90" s="54"/>
      <c r="AF90" s="54"/>
      <c r="AG90" s="54"/>
      <c r="AH90" s="54"/>
    </row>
  </sheetData>
  <sheetProtection/>
  <mergeCells count="31">
    <mergeCell ref="D7:D8"/>
    <mergeCell ref="AH7:AH8"/>
    <mergeCell ref="A1:AH1"/>
    <mergeCell ref="A2:AH2"/>
    <mergeCell ref="A3:AH3"/>
    <mergeCell ref="A4:AG4"/>
    <mergeCell ref="A5:AG5"/>
    <mergeCell ref="A6:AH6"/>
    <mergeCell ref="H7:J7"/>
    <mergeCell ref="O7:O8"/>
    <mergeCell ref="A7:A8"/>
    <mergeCell ref="AF7:AG7"/>
    <mergeCell ref="P7:P8"/>
    <mergeCell ref="A88:G88"/>
    <mergeCell ref="AD7:AE7"/>
    <mergeCell ref="R7:R8"/>
    <mergeCell ref="S7:S8"/>
    <mergeCell ref="B7:B8"/>
    <mergeCell ref="Q7:Q8"/>
    <mergeCell ref="K7:K8"/>
    <mergeCell ref="L7:L8"/>
    <mergeCell ref="A90:Z90"/>
    <mergeCell ref="V7:V8"/>
    <mergeCell ref="W7:Y7"/>
    <mergeCell ref="Z7:AB7"/>
    <mergeCell ref="T7:T8"/>
    <mergeCell ref="U7:U8"/>
    <mergeCell ref="E7:G7"/>
    <mergeCell ref="M7:M8"/>
    <mergeCell ref="N7:N8"/>
    <mergeCell ref="C7:C8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9">
      <selection activeCell="G38" sqref="G38"/>
    </sheetView>
  </sheetViews>
  <sheetFormatPr defaultColWidth="9.140625" defaultRowHeight="12.75"/>
  <cols>
    <col min="1" max="1" width="5.7109375" style="1" customWidth="1"/>
    <col min="2" max="2" width="59.00390625" style="2" customWidth="1"/>
    <col min="3" max="3" width="6.28125" style="2" customWidth="1"/>
    <col min="4" max="4" width="13.28125" style="2" customWidth="1"/>
    <col min="5" max="5" width="13.00390625" style="2" customWidth="1"/>
    <col min="6" max="6" width="9.140625" style="2" customWidth="1"/>
    <col min="7" max="7" width="14.140625" style="2" customWidth="1"/>
    <col min="8" max="16384" width="9.140625" style="2" customWidth="1"/>
  </cols>
  <sheetData>
    <row r="1" spans="1:6" ht="11.25" customHeight="1">
      <c r="A1" s="8"/>
      <c r="B1" s="9"/>
      <c r="C1" s="9"/>
      <c r="D1" s="10"/>
      <c r="E1" s="9"/>
      <c r="F1" s="10" t="s">
        <v>195</v>
      </c>
    </row>
    <row r="2" spans="1:6" ht="6.75" customHeight="1" hidden="1">
      <c r="A2" s="8"/>
      <c r="B2" s="9"/>
      <c r="C2" s="9"/>
      <c r="D2" s="10"/>
      <c r="E2" s="9"/>
      <c r="F2" s="10"/>
    </row>
    <row r="3" spans="1:6" ht="12.75" hidden="1">
      <c r="A3" s="8"/>
      <c r="B3" s="9"/>
      <c r="C3" s="9"/>
      <c r="D3" s="10"/>
      <c r="E3" s="9"/>
      <c r="F3" s="10"/>
    </row>
    <row r="4" spans="1:6" ht="12.75" hidden="1">
      <c r="A4" s="8"/>
      <c r="B4" s="9"/>
      <c r="C4" s="9"/>
      <c r="D4" s="10"/>
      <c r="E4" s="9"/>
      <c r="F4" s="10"/>
    </row>
    <row r="5" spans="1:6" ht="12.75" hidden="1">
      <c r="A5" s="8"/>
      <c r="B5" s="9"/>
      <c r="C5" s="9"/>
      <c r="D5" s="10"/>
      <c r="E5" s="9"/>
      <c r="F5" s="10"/>
    </row>
    <row r="6" spans="1:6" ht="12.75" hidden="1">
      <c r="A6" s="8"/>
      <c r="B6" s="9"/>
      <c r="C6" s="9"/>
      <c r="D6" s="9"/>
      <c r="E6" s="9"/>
      <c r="F6" s="9"/>
    </row>
    <row r="7" spans="1:6" ht="39.75" customHeight="1">
      <c r="A7" s="23" t="s">
        <v>217</v>
      </c>
      <c r="B7" s="23"/>
      <c r="C7" s="23"/>
      <c r="D7" s="23"/>
      <c r="E7" s="24"/>
      <c r="F7" s="24"/>
    </row>
    <row r="8" ht="0.75" customHeight="1"/>
    <row r="9" spans="1:6" ht="11.25" customHeight="1">
      <c r="A9" s="25" t="s">
        <v>0</v>
      </c>
      <c r="B9" s="25" t="s">
        <v>100</v>
      </c>
      <c r="C9" s="25" t="s">
        <v>12</v>
      </c>
      <c r="D9" s="25" t="s">
        <v>204</v>
      </c>
      <c r="E9" s="29" t="s">
        <v>13</v>
      </c>
      <c r="F9" s="29"/>
    </row>
    <row r="10" spans="1:6" ht="11.25">
      <c r="A10" s="26"/>
      <c r="B10" s="26"/>
      <c r="C10" s="26"/>
      <c r="D10" s="26"/>
      <c r="E10" s="29"/>
      <c r="F10" s="29"/>
    </row>
    <row r="11" spans="1:6" ht="60" customHeight="1">
      <c r="A11" s="27"/>
      <c r="B11" s="27"/>
      <c r="C11" s="27"/>
      <c r="D11" s="27"/>
      <c r="E11" s="4" t="s">
        <v>192</v>
      </c>
      <c r="F11" s="4" t="s">
        <v>218</v>
      </c>
    </row>
    <row r="12" spans="1:6" ht="11.25">
      <c r="A12" s="5">
        <v>1</v>
      </c>
      <c r="B12" s="6">
        <v>2</v>
      </c>
      <c r="C12" s="7" t="s">
        <v>14</v>
      </c>
      <c r="D12" s="7">
        <v>4</v>
      </c>
      <c r="E12" s="7">
        <v>5</v>
      </c>
      <c r="F12" s="7">
        <v>6</v>
      </c>
    </row>
    <row r="13" spans="1:6" ht="12.75">
      <c r="A13" s="11">
        <v>1</v>
      </c>
      <c r="B13" s="12" t="s">
        <v>104</v>
      </c>
      <c r="C13" s="18" t="s">
        <v>15</v>
      </c>
      <c r="D13" s="14">
        <v>57171814.36</v>
      </c>
      <c r="E13" s="14">
        <v>14508659.65</v>
      </c>
      <c r="F13" s="14">
        <f aca="true" t="shared" si="0" ref="F13:F54">E13/D13*100</f>
        <v>25.377294410566964</v>
      </c>
    </row>
    <row r="14" spans="1:6" ht="25.5">
      <c r="A14" s="3">
        <f>1+A13</f>
        <v>2</v>
      </c>
      <c r="B14" s="16" t="s">
        <v>105</v>
      </c>
      <c r="C14" s="13" t="s">
        <v>1</v>
      </c>
      <c r="D14" s="17">
        <v>1205260</v>
      </c>
      <c r="E14" s="17">
        <v>383059.27</v>
      </c>
      <c r="F14" s="17">
        <f t="shared" si="0"/>
        <v>31.782293447057068</v>
      </c>
    </row>
    <row r="15" spans="1:6" ht="38.25">
      <c r="A15" s="3">
        <f aca="true" t="shared" si="1" ref="A15:A53">1+A14</f>
        <v>3</v>
      </c>
      <c r="B15" s="16" t="s">
        <v>106</v>
      </c>
      <c r="C15" s="13" t="s">
        <v>2</v>
      </c>
      <c r="D15" s="17">
        <v>2608000</v>
      </c>
      <c r="E15" s="17">
        <v>756880.23</v>
      </c>
      <c r="F15" s="17">
        <f t="shared" si="0"/>
        <v>29.021481211656443</v>
      </c>
    </row>
    <row r="16" spans="1:6" ht="38.25">
      <c r="A16" s="3">
        <f t="shared" si="1"/>
        <v>4</v>
      </c>
      <c r="B16" s="16" t="s">
        <v>107</v>
      </c>
      <c r="C16" s="13" t="s">
        <v>3</v>
      </c>
      <c r="D16" s="17">
        <v>22489480</v>
      </c>
      <c r="E16" s="17">
        <v>7167444.86</v>
      </c>
      <c r="F16" s="17">
        <f t="shared" si="0"/>
        <v>31.87021158337143</v>
      </c>
    </row>
    <row r="17" spans="1:6" ht="38.25">
      <c r="A17" s="3">
        <f t="shared" si="1"/>
        <v>5</v>
      </c>
      <c r="B17" s="16" t="s">
        <v>108</v>
      </c>
      <c r="C17" s="13" t="s">
        <v>17</v>
      </c>
      <c r="D17" s="17">
        <v>2390000</v>
      </c>
      <c r="E17" s="17">
        <v>750493.8</v>
      </c>
      <c r="F17" s="17">
        <f t="shared" si="0"/>
        <v>31.401414225941426</v>
      </c>
    </row>
    <row r="18" spans="1:6" ht="12.75">
      <c r="A18" s="3">
        <f t="shared" si="1"/>
        <v>6</v>
      </c>
      <c r="B18" s="16" t="s">
        <v>109</v>
      </c>
      <c r="C18" s="13" t="s">
        <v>110</v>
      </c>
      <c r="D18" s="17">
        <v>4312000</v>
      </c>
      <c r="E18" s="17">
        <v>0</v>
      </c>
      <c r="F18" s="17">
        <f t="shared" si="0"/>
        <v>0</v>
      </c>
    </row>
    <row r="19" spans="1:6" ht="12.75">
      <c r="A19" s="3">
        <f t="shared" si="1"/>
        <v>7</v>
      </c>
      <c r="B19" s="16" t="s">
        <v>111</v>
      </c>
      <c r="C19" s="13" t="s">
        <v>18</v>
      </c>
      <c r="D19" s="17">
        <v>1000000</v>
      </c>
      <c r="E19" s="17">
        <v>0</v>
      </c>
      <c r="F19" s="17">
        <f t="shared" si="0"/>
        <v>0</v>
      </c>
    </row>
    <row r="20" spans="1:6" ht="12.75">
      <c r="A20" s="3">
        <f t="shared" si="1"/>
        <v>8</v>
      </c>
      <c r="B20" s="16" t="s">
        <v>112</v>
      </c>
      <c r="C20" s="13" t="s">
        <v>19</v>
      </c>
      <c r="D20" s="17">
        <v>23167074.36</v>
      </c>
      <c r="E20" s="17">
        <v>5450781.49</v>
      </c>
      <c r="F20" s="17">
        <f t="shared" si="0"/>
        <v>23.528139139619874</v>
      </c>
    </row>
    <row r="21" spans="1:6" ht="25.5">
      <c r="A21" s="11">
        <f t="shared" si="1"/>
        <v>9</v>
      </c>
      <c r="B21" s="12" t="s">
        <v>113</v>
      </c>
      <c r="C21" s="18" t="s">
        <v>4</v>
      </c>
      <c r="D21" s="14">
        <v>2840115</v>
      </c>
      <c r="E21" s="14">
        <v>793100.92</v>
      </c>
      <c r="F21" s="14">
        <f t="shared" si="0"/>
        <v>27.924957968251285</v>
      </c>
    </row>
    <row r="22" spans="1:6" ht="38.25">
      <c r="A22" s="3">
        <f t="shared" si="1"/>
        <v>10</v>
      </c>
      <c r="B22" s="16" t="s">
        <v>114</v>
      </c>
      <c r="C22" s="13" t="s">
        <v>20</v>
      </c>
      <c r="D22" s="17">
        <v>2339115</v>
      </c>
      <c r="E22" s="17">
        <v>753100.92</v>
      </c>
      <c r="F22" s="17">
        <f t="shared" si="0"/>
        <v>32.19597668348927</v>
      </c>
    </row>
    <row r="23" spans="1:6" ht="25.5">
      <c r="A23" s="3">
        <f t="shared" si="1"/>
        <v>11</v>
      </c>
      <c r="B23" s="16" t="s">
        <v>115</v>
      </c>
      <c r="C23" s="13" t="s">
        <v>116</v>
      </c>
      <c r="D23" s="17">
        <v>501000</v>
      </c>
      <c r="E23" s="17">
        <v>40000</v>
      </c>
      <c r="F23" s="17">
        <f t="shared" si="0"/>
        <v>7.984031936127744</v>
      </c>
    </row>
    <row r="24" spans="1:6" ht="12.75">
      <c r="A24" s="11">
        <f t="shared" si="1"/>
        <v>12</v>
      </c>
      <c r="B24" s="12" t="s">
        <v>117</v>
      </c>
      <c r="C24" s="18" t="s">
        <v>5</v>
      </c>
      <c r="D24" s="14">
        <v>9544400</v>
      </c>
      <c r="E24" s="14">
        <v>278491.95</v>
      </c>
      <c r="F24" s="14">
        <f t="shared" si="0"/>
        <v>2.917857068018943</v>
      </c>
    </row>
    <row r="25" spans="1:6" ht="12.75">
      <c r="A25" s="3">
        <f t="shared" si="1"/>
        <v>13</v>
      </c>
      <c r="B25" s="16" t="s">
        <v>118</v>
      </c>
      <c r="C25" s="13" t="s">
        <v>21</v>
      </c>
      <c r="D25" s="17">
        <v>570000</v>
      </c>
      <c r="E25" s="17">
        <v>37902.4</v>
      </c>
      <c r="F25" s="17">
        <f t="shared" si="0"/>
        <v>6.649543859649124</v>
      </c>
    </row>
    <row r="26" spans="1:6" ht="12.75">
      <c r="A26" s="3">
        <f t="shared" si="1"/>
        <v>14</v>
      </c>
      <c r="B26" s="16" t="s">
        <v>119</v>
      </c>
      <c r="C26" s="13" t="s">
        <v>120</v>
      </c>
      <c r="D26" s="17">
        <v>2403000</v>
      </c>
      <c r="E26" s="17">
        <v>67000</v>
      </c>
      <c r="F26" s="17">
        <f t="shared" si="0"/>
        <v>2.7881814398668334</v>
      </c>
    </row>
    <row r="27" spans="1:6" ht="12.75">
      <c r="A27" s="3">
        <f t="shared" si="1"/>
        <v>15</v>
      </c>
      <c r="B27" s="16" t="s">
        <v>121</v>
      </c>
      <c r="C27" s="13" t="s">
        <v>22</v>
      </c>
      <c r="D27" s="17">
        <v>54000</v>
      </c>
      <c r="E27" s="17">
        <v>0</v>
      </c>
      <c r="F27" s="17">
        <f t="shared" si="0"/>
        <v>0</v>
      </c>
    </row>
    <row r="28" spans="1:6" ht="12.75">
      <c r="A28" s="3">
        <f t="shared" si="1"/>
        <v>16</v>
      </c>
      <c r="B28" s="16" t="s">
        <v>122</v>
      </c>
      <c r="C28" s="13" t="s">
        <v>99</v>
      </c>
      <c r="D28" s="17">
        <v>471000</v>
      </c>
      <c r="E28" s="17">
        <v>13000</v>
      </c>
      <c r="F28" s="17">
        <f t="shared" si="0"/>
        <v>2.7600849256900215</v>
      </c>
    </row>
    <row r="29" spans="1:6" ht="12.75">
      <c r="A29" s="3">
        <f t="shared" si="1"/>
        <v>17</v>
      </c>
      <c r="B29" s="16" t="s">
        <v>123</v>
      </c>
      <c r="C29" s="13" t="s">
        <v>23</v>
      </c>
      <c r="D29" s="17">
        <v>1064200</v>
      </c>
      <c r="E29" s="17">
        <v>81620</v>
      </c>
      <c r="F29" s="17">
        <f t="shared" si="0"/>
        <v>7.669610975380567</v>
      </c>
    </row>
    <row r="30" spans="1:6" ht="12.75">
      <c r="A30" s="3">
        <f t="shared" si="1"/>
        <v>18</v>
      </c>
      <c r="B30" s="16" t="s">
        <v>124</v>
      </c>
      <c r="C30" s="13" t="s">
        <v>24</v>
      </c>
      <c r="D30" s="17">
        <v>4982200</v>
      </c>
      <c r="E30" s="17">
        <v>78969.55</v>
      </c>
      <c r="F30" s="17">
        <f t="shared" si="0"/>
        <v>1.5850337200433544</v>
      </c>
    </row>
    <row r="31" spans="1:6" ht="12.75">
      <c r="A31" s="11">
        <f t="shared" si="1"/>
        <v>19</v>
      </c>
      <c r="B31" s="12" t="s">
        <v>125</v>
      </c>
      <c r="C31" s="18" t="s">
        <v>6</v>
      </c>
      <c r="D31" s="14">
        <v>6762000</v>
      </c>
      <c r="E31" s="14">
        <v>29487.2</v>
      </c>
      <c r="F31" s="14">
        <f t="shared" si="0"/>
        <v>0.4360721679976339</v>
      </c>
    </row>
    <row r="32" spans="1:6" ht="12.75">
      <c r="A32" s="3">
        <f t="shared" si="1"/>
        <v>20</v>
      </c>
      <c r="B32" s="16" t="s">
        <v>126</v>
      </c>
      <c r="C32" s="13" t="s">
        <v>25</v>
      </c>
      <c r="D32" s="17">
        <v>200000</v>
      </c>
      <c r="E32" s="17">
        <v>0</v>
      </c>
      <c r="F32" s="17">
        <f t="shared" si="0"/>
        <v>0</v>
      </c>
    </row>
    <row r="33" spans="1:6" ht="15" customHeight="1">
      <c r="A33" s="3">
        <f t="shared" si="1"/>
        <v>21</v>
      </c>
      <c r="B33" s="16" t="s">
        <v>127</v>
      </c>
      <c r="C33" s="13" t="s">
        <v>128</v>
      </c>
      <c r="D33" s="17">
        <v>6562000</v>
      </c>
      <c r="E33" s="17">
        <v>29487.2</v>
      </c>
      <c r="F33" s="17">
        <f t="shared" si="0"/>
        <v>0.44936299908564464</v>
      </c>
    </row>
    <row r="34" spans="1:6" ht="12.75">
      <c r="A34" s="11">
        <f t="shared" si="1"/>
        <v>22</v>
      </c>
      <c r="B34" s="12" t="s">
        <v>129</v>
      </c>
      <c r="C34" s="18" t="s">
        <v>7</v>
      </c>
      <c r="D34" s="14">
        <v>2022000</v>
      </c>
      <c r="E34" s="14">
        <v>0</v>
      </c>
      <c r="F34" s="14">
        <f t="shared" si="0"/>
        <v>0</v>
      </c>
    </row>
    <row r="35" spans="1:6" ht="12.75">
      <c r="A35" s="3">
        <f t="shared" si="1"/>
        <v>23</v>
      </c>
      <c r="B35" s="16" t="s">
        <v>130</v>
      </c>
      <c r="C35" s="13" t="s">
        <v>26</v>
      </c>
      <c r="D35" s="17">
        <v>2022000</v>
      </c>
      <c r="E35" s="17">
        <v>0</v>
      </c>
      <c r="F35" s="17">
        <f t="shared" si="0"/>
        <v>0</v>
      </c>
    </row>
    <row r="36" spans="1:6" ht="12.75">
      <c r="A36" s="11">
        <f t="shared" si="1"/>
        <v>24</v>
      </c>
      <c r="B36" s="12" t="s">
        <v>131</v>
      </c>
      <c r="C36" s="18" t="s">
        <v>8</v>
      </c>
      <c r="D36" s="14">
        <v>472219493.83</v>
      </c>
      <c r="E36" s="14">
        <f>E37+E38+E39+E40</f>
        <v>112854758</v>
      </c>
      <c r="F36" s="14">
        <f t="shared" si="0"/>
        <v>23.89879271706389</v>
      </c>
    </row>
    <row r="37" spans="1:6" ht="12.75">
      <c r="A37" s="3">
        <f t="shared" si="1"/>
        <v>25</v>
      </c>
      <c r="B37" s="16" t="s">
        <v>132</v>
      </c>
      <c r="C37" s="13" t="s">
        <v>27</v>
      </c>
      <c r="D37" s="17">
        <v>195283483.64</v>
      </c>
      <c r="E37" s="17">
        <v>37449068.52</v>
      </c>
      <c r="F37" s="17">
        <f t="shared" si="0"/>
        <v>19.17677205566262</v>
      </c>
    </row>
    <row r="38" spans="1:6" ht="12.75">
      <c r="A38" s="3">
        <f t="shared" si="1"/>
        <v>26</v>
      </c>
      <c r="B38" s="16" t="s">
        <v>133</v>
      </c>
      <c r="C38" s="13" t="s">
        <v>28</v>
      </c>
      <c r="D38" s="17">
        <v>257753054.78</v>
      </c>
      <c r="E38" s="17">
        <f>70711972.68+486998.08</f>
        <v>71198970.76</v>
      </c>
      <c r="F38" s="17">
        <f t="shared" si="0"/>
        <v>27.62293964693085</v>
      </c>
    </row>
    <row r="39" spans="1:6" ht="12.75">
      <c r="A39" s="3">
        <f t="shared" si="1"/>
        <v>27</v>
      </c>
      <c r="B39" s="16" t="s">
        <v>134</v>
      </c>
      <c r="C39" s="13" t="s">
        <v>29</v>
      </c>
      <c r="D39" s="17">
        <v>13598989</v>
      </c>
      <c r="E39" s="17">
        <v>2943325.66</v>
      </c>
      <c r="F39" s="17">
        <f t="shared" si="0"/>
        <v>21.643709396338213</v>
      </c>
    </row>
    <row r="40" spans="1:6" ht="12.75">
      <c r="A40" s="3">
        <f t="shared" si="1"/>
        <v>28</v>
      </c>
      <c r="B40" s="16" t="s">
        <v>135</v>
      </c>
      <c r="C40" s="13" t="s">
        <v>30</v>
      </c>
      <c r="D40" s="17">
        <v>5583966.41</v>
      </c>
      <c r="E40" s="17">
        <v>1263393.06</v>
      </c>
      <c r="F40" s="17">
        <f t="shared" si="0"/>
        <v>22.62536998319802</v>
      </c>
    </row>
    <row r="41" spans="1:6" ht="12.75">
      <c r="A41" s="11">
        <f t="shared" si="1"/>
        <v>29</v>
      </c>
      <c r="B41" s="12" t="s">
        <v>136</v>
      </c>
      <c r="C41" s="18" t="s">
        <v>9</v>
      </c>
      <c r="D41" s="14">
        <v>7702337.64</v>
      </c>
      <c r="E41" s="14">
        <v>1835216.77</v>
      </c>
      <c r="F41" s="14">
        <f t="shared" si="0"/>
        <v>23.826750472081358</v>
      </c>
    </row>
    <row r="42" spans="1:6" ht="12.75">
      <c r="A42" s="3">
        <f t="shared" si="1"/>
        <v>30</v>
      </c>
      <c r="B42" s="16" t="s">
        <v>137</v>
      </c>
      <c r="C42" s="13" t="s">
        <v>31</v>
      </c>
      <c r="D42" s="17">
        <v>6400900</v>
      </c>
      <c r="E42" s="17">
        <v>1454180.06</v>
      </c>
      <c r="F42" s="17">
        <f t="shared" si="0"/>
        <v>22.718368666906215</v>
      </c>
    </row>
    <row r="43" spans="1:6" ht="12.75">
      <c r="A43" s="3">
        <f t="shared" si="1"/>
        <v>31</v>
      </c>
      <c r="B43" s="16" t="s">
        <v>138</v>
      </c>
      <c r="C43" s="13" t="s">
        <v>32</v>
      </c>
      <c r="D43" s="17">
        <v>1301437.64</v>
      </c>
      <c r="E43" s="17">
        <v>381036.71</v>
      </c>
      <c r="F43" s="17">
        <f t="shared" si="0"/>
        <v>29.278138136530313</v>
      </c>
    </row>
    <row r="44" spans="1:6" ht="12.75">
      <c r="A44" s="11">
        <f t="shared" si="1"/>
        <v>32</v>
      </c>
      <c r="B44" s="12" t="s">
        <v>139</v>
      </c>
      <c r="C44" s="18" t="s">
        <v>10</v>
      </c>
      <c r="D44" s="14">
        <v>65905400</v>
      </c>
      <c r="E44" s="14">
        <f>E45+E46+E47</f>
        <v>18441817.61</v>
      </c>
      <c r="F44" s="14">
        <f t="shared" si="0"/>
        <v>27.982255793910664</v>
      </c>
    </row>
    <row r="45" spans="1:6" ht="12.75">
      <c r="A45" s="3">
        <f t="shared" si="1"/>
        <v>33</v>
      </c>
      <c r="B45" s="16" t="s">
        <v>140</v>
      </c>
      <c r="C45" s="13" t="s">
        <v>33</v>
      </c>
      <c r="D45" s="17">
        <v>3048000</v>
      </c>
      <c r="E45" s="17">
        <v>960000</v>
      </c>
      <c r="F45" s="17">
        <f t="shared" si="0"/>
        <v>31.496062992125985</v>
      </c>
    </row>
    <row r="46" spans="1:6" ht="12.75">
      <c r="A46" s="3">
        <f t="shared" si="1"/>
        <v>34</v>
      </c>
      <c r="B46" s="16" t="s">
        <v>141</v>
      </c>
      <c r="C46" s="13" t="s">
        <v>34</v>
      </c>
      <c r="D46" s="17">
        <v>58494400</v>
      </c>
      <c r="E46" s="17">
        <f>14983847.41+2022065.14</f>
        <v>17005912.55</v>
      </c>
      <c r="F46" s="17">
        <f t="shared" si="0"/>
        <v>29.072719012418286</v>
      </c>
    </row>
    <row r="47" spans="1:6" ht="12.75">
      <c r="A47" s="3">
        <f t="shared" si="1"/>
        <v>35</v>
      </c>
      <c r="B47" s="16" t="s">
        <v>142</v>
      </c>
      <c r="C47" s="13" t="s">
        <v>35</v>
      </c>
      <c r="D47" s="17">
        <v>4363000</v>
      </c>
      <c r="E47" s="17">
        <v>475905.06</v>
      </c>
      <c r="F47" s="17">
        <f t="shared" si="0"/>
        <v>10.907748338299335</v>
      </c>
    </row>
    <row r="48" spans="1:6" ht="12.75">
      <c r="A48" s="11">
        <f t="shared" si="1"/>
        <v>36</v>
      </c>
      <c r="B48" s="12" t="s">
        <v>143</v>
      </c>
      <c r="C48" s="18" t="s">
        <v>11</v>
      </c>
      <c r="D48" s="14">
        <v>26533690.5</v>
      </c>
      <c r="E48" s="14">
        <v>3957639.4</v>
      </c>
      <c r="F48" s="14">
        <f t="shared" si="0"/>
        <v>14.915525603194926</v>
      </c>
    </row>
    <row r="49" spans="1:6" ht="12.75">
      <c r="A49" s="3">
        <f t="shared" si="1"/>
        <v>37</v>
      </c>
      <c r="B49" s="16" t="s">
        <v>193</v>
      </c>
      <c r="C49" s="13" t="s">
        <v>194</v>
      </c>
      <c r="D49" s="17">
        <v>5529835</v>
      </c>
      <c r="E49" s="17">
        <v>1259805.98</v>
      </c>
      <c r="F49" s="17">
        <f t="shared" si="0"/>
        <v>22.78198137919124</v>
      </c>
    </row>
    <row r="50" spans="1:6" ht="12.75">
      <c r="A50" s="3">
        <f t="shared" si="1"/>
        <v>38</v>
      </c>
      <c r="B50" s="16" t="s">
        <v>144</v>
      </c>
      <c r="C50" s="13" t="s">
        <v>145</v>
      </c>
      <c r="D50" s="17">
        <v>21003855.5</v>
      </c>
      <c r="E50" s="17">
        <v>2697833.42</v>
      </c>
      <c r="F50" s="17">
        <f t="shared" si="0"/>
        <v>12.844467626431728</v>
      </c>
    </row>
    <row r="51" spans="1:6" ht="38.25">
      <c r="A51" s="11">
        <f t="shared" si="1"/>
        <v>39</v>
      </c>
      <c r="B51" s="12" t="s">
        <v>146</v>
      </c>
      <c r="C51" s="18" t="s">
        <v>16</v>
      </c>
      <c r="D51" s="14">
        <v>150896026</v>
      </c>
      <c r="E51" s="14">
        <f>E52+E53</f>
        <v>28339601.07</v>
      </c>
      <c r="F51" s="14">
        <f t="shared" si="0"/>
        <v>18.780879670084882</v>
      </c>
    </row>
    <row r="52" spans="1:6" ht="26.25" customHeight="1">
      <c r="A52" s="3">
        <f t="shared" si="1"/>
        <v>40</v>
      </c>
      <c r="B52" s="16" t="s">
        <v>147</v>
      </c>
      <c r="C52" s="13" t="s">
        <v>36</v>
      </c>
      <c r="D52" s="17">
        <v>40332000</v>
      </c>
      <c r="E52" s="17">
        <v>13444000</v>
      </c>
      <c r="F52" s="17">
        <f t="shared" si="0"/>
        <v>33.33333333333333</v>
      </c>
    </row>
    <row r="53" spans="1:6" ht="12.75">
      <c r="A53" s="3">
        <f t="shared" si="1"/>
        <v>41</v>
      </c>
      <c r="B53" s="16" t="s">
        <v>148</v>
      </c>
      <c r="C53" s="13" t="s">
        <v>37</v>
      </c>
      <c r="D53" s="17">
        <v>110564026</v>
      </c>
      <c r="E53" s="17">
        <f>13845501.07+1050100</f>
        <v>14895601.07</v>
      </c>
      <c r="F53" s="17">
        <f t="shared" si="0"/>
        <v>13.472375788848353</v>
      </c>
    </row>
    <row r="54" spans="2:6" ht="12.75">
      <c r="B54" s="28" t="s">
        <v>149</v>
      </c>
      <c r="C54" s="28"/>
      <c r="D54" s="15">
        <v>801597277.33</v>
      </c>
      <c r="E54" s="15">
        <f>E13+E21+E24+E31+E34+E36+E41+E44+E48+E51</f>
        <v>181038772.57</v>
      </c>
      <c r="F54" s="15">
        <f t="shared" si="0"/>
        <v>22.584753926936095</v>
      </c>
    </row>
  </sheetData>
  <mergeCells count="7">
    <mergeCell ref="B54:C54"/>
    <mergeCell ref="D9:D11"/>
    <mergeCell ref="E9:F10"/>
    <mergeCell ref="A7:F7"/>
    <mergeCell ref="A9:A11"/>
    <mergeCell ref="B9:B11"/>
    <mergeCell ref="C9:C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glubokovskaya</cp:lastModifiedBy>
  <cp:lastPrinted>2013-04-02T10:56:49Z</cp:lastPrinted>
  <dcterms:created xsi:type="dcterms:W3CDTF">1996-10-08T23:32:33Z</dcterms:created>
  <dcterms:modified xsi:type="dcterms:W3CDTF">2013-05-15T04:03:08Z</dcterms:modified>
  <cp:category/>
  <cp:version/>
  <cp:contentType/>
  <cp:contentStatus/>
</cp:coreProperties>
</file>